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1" activeTab="5"/>
  </bookViews>
  <sheets>
    <sheet name="Общая сделала" sheetId="1" r:id="rId1"/>
    <sheet name="СВОДНАЯ октябрь" sheetId="2" r:id="rId2"/>
    <sheet name="СВОДНАЯ ноябрь-декабрь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 " sheetId="14" r:id="rId14"/>
    <sheet name="Процент" sheetId="15" r:id="rId15"/>
  </sheets>
  <definedNames/>
  <calcPr fullCalcOnLoad="1"/>
</workbook>
</file>

<file path=xl/sharedStrings.xml><?xml version="1.0" encoding="utf-8"?>
<sst xmlns="http://schemas.openxmlformats.org/spreadsheetml/2006/main" count="1062" uniqueCount="387">
  <si>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</si>
  <si>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</si>
  <si>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</si>
  <si>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</si>
  <si>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</si>
  <si>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</si>
  <si>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</si>
  <si>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</si>
  <si>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</si>
  <si>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</si>
  <si>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</si>
  <si>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</si>
  <si>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</si>
  <si>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</si>
  <si>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</si>
  <si>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</si>
  <si>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</si>
  <si>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</si>
  <si>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</si>
  <si>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</si>
  <si>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</si>
  <si>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</si>
  <si>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</si>
  <si>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</si>
  <si>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</si>
  <si>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</si>
  <si>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</si>
  <si>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</si>
  <si>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</si>
  <si>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</si>
  <si>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</si>
  <si>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</si>
  <si>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</si>
  <si>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</si>
  <si>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</si>
  <si>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</si>
  <si>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</si>
  <si>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</si>
  <si>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</si>
  <si>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</si>
  <si>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</si>
  <si>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</si>
  <si>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</si>
  <si>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</si>
  <si>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</si>
  <si>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</si>
  <si>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</si>
  <si>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</si>
  <si>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</si>
  <si>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</si>
  <si>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</si>
  <si>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</si>
  <si>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</si>
  <si>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</si>
  <si>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</si>
  <si>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</si>
  <si>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</si>
  <si>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</si>
  <si>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</si>
  <si>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</si>
  <si>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</si>
  <si>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</si>
  <si>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</si>
  <si>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</si>
  <si>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</si>
  <si>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</si>
  <si>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</si>
  <si>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</si>
  <si>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</si>
  <si>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</si>
  <si>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</si>
  <si>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</si>
  <si>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</si>
  <si>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</si>
  <si>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</si>
  <si>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</si>
  <si>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</si>
  <si>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</si>
  <si>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</si>
  <si>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</si>
  <si>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</si>
  <si>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</si>
  <si>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</si>
  <si>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</si>
  <si>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</si>
  <si>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</si>
  <si>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</si>
  <si>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</si>
  <si>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</si>
  <si>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</si>
  <si>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</si>
  <si>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</si>
  <si>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</si>
  <si>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</si>
  <si>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</si>
  <si>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</si>
  <si>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</si>
  <si>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</si>
  <si>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</si>
  <si>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</si>
  <si>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</si>
  <si>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</si>
  <si>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</si>
  <si>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</si>
  <si>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</si>
  <si>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</si>
  <si>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</si>
  <si>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</si>
  <si>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</si>
  <si>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</si>
  <si>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</si>
  <si>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</si>
  <si>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</si>
  <si>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</si>
  <si>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</si>
  <si>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</si>
  <si>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</si>
  <si>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</si>
  <si>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</si>
  <si>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</si>
  <si>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</si>
  <si>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</si>
  <si>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</si>
  <si>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</si>
  <si>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</si>
  <si>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</si>
  <si>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</si>
  <si>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</si>
  <si>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</si>
  <si>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</si>
  <si>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</si>
  <si>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</si>
  <si>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</si>
  <si>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</si>
  <si>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</si>
  <si>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</si>
  <si>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</si>
  <si>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</si>
  <si>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</si>
  <si>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</si>
  <si>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</si>
  <si>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</si>
  <si>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</si>
  <si>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</si>
  <si>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</si>
  <si>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</si>
  <si>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</si>
  <si>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</si>
  <si>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</si>
  <si>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</si>
  <si>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</si>
  <si>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</si>
  <si>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</si>
  <si>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</si>
  <si>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</si>
  <si>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</si>
  <si>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</si>
  <si>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</si>
  <si>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</si>
  <si>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</si>
  <si>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</si>
  <si>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</si>
  <si>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</si>
  <si>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</si>
  <si>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</si>
  <si>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</si>
  <si>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</si>
  <si>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</si>
  <si>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</si>
  <si>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</si>
  <si>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</si>
  <si>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</si>
  <si>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</si>
  <si>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</si>
  <si>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</si>
  <si>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</si>
  <si>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</si>
  <si>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</si>
  <si>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</si>
  <si>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</si>
  <si>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</si>
  <si>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</si>
  <si>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</si>
  <si>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</si>
  <si>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</si>
  <si>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</si>
  <si>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</si>
  <si>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</si>
  <si>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</si>
  <si>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</si>
  <si>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</si>
  <si>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</si>
  <si>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</si>
  <si>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</si>
  <si>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</si>
  <si>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</si>
  <si>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</si>
  <si>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</si>
  <si>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</si>
  <si>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</si>
  <si>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</si>
  <si>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</si>
  <si>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</si>
  <si>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</si>
  <si>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</si>
  <si>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</si>
  <si>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</si>
  <si>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</si>
  <si>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</si>
  <si>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</si>
  <si>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</si>
  <si>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</si>
  <si>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</si>
  <si>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</si>
  <si>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</si>
  <si>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</si>
  <si>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</si>
  <si>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</si>
  <si>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</si>
  <si>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</si>
  <si>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</si>
  <si>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</si>
  <si>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</si>
  <si>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</si>
  <si>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</si>
  <si>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</si>
  <si>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</si>
  <si>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</si>
  <si>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</si>
  <si>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</si>
  <si>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</si>
  <si>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</si>
  <si>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</si>
  <si>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</si>
  <si>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</si>
  <si>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</si>
  <si>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</si>
  <si>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</si>
  <si>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</si>
  <si>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</si>
  <si>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</si>
  <si>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</si>
  <si>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</si>
  <si>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</si>
  <si>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</si>
  <si>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</si>
  <si>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</si>
  <si>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</si>
  <si>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</si>
  <si>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</si>
  <si>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</si>
  <si>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</si>
  <si>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</si>
  <si>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</si>
  <si>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</si>
  <si>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</si>
  <si>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</si>
  <si>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</si>
  <si>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</si>
  <si>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</si>
  <si>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</si>
  <si>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</si>
  <si>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</si>
  <si>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</si>
  <si>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</si>
  <si>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</si>
  <si>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</si>
  <si>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</si>
  <si>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</si>
  <si>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</si>
  <si>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</si>
  <si>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</si>
  <si>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</si>
  <si>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</si>
  <si>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</si>
  <si>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</si>
  <si>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</si>
  <si>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</si>
  <si>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</si>
  <si>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</si>
  <si>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</si>
  <si>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</si>
  <si>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</si>
  <si>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</si>
  <si>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</si>
  <si>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</si>
  <si>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</si>
  <si>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</si>
  <si>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</si>
  <si>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</si>
  <si>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</si>
  <si>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</si>
  <si>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</si>
  <si>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</si>
  <si>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</si>
  <si>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</si>
  <si>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</si>
  <si>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</si>
  <si>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</si>
  <si>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</si>
  <si>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</si>
  <si>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</si>
  <si>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</si>
  <si>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</si>
  <si>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</si>
  <si>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</si>
  <si>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</si>
  <si>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</si>
  <si>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</si>
  <si>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</si>
  <si>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</si>
  <si>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</si>
  <si>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</si>
  <si>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</si>
  <si>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</si>
  <si>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</si>
  <si>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</si>
  <si>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</si>
  <si>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</si>
  <si>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</si>
  <si>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</si>
  <si>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</si>
  <si>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</si>
  <si>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</si>
  <si>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</si>
  <si>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290/372</t>
  </si>
  <si>
    <t>Лапшевник  с творогом (11.15)</t>
  </si>
  <si>
    <t>Жаркое по - домашнему (1.3/3)</t>
  </si>
  <si>
    <t>Салат из зеленого горошка консервированного (12.52/3)</t>
  </si>
  <si>
    <t xml:space="preserve"> - перец</t>
  </si>
  <si>
    <t>кабачки</t>
  </si>
  <si>
    <t>чеснок</t>
  </si>
  <si>
    <t>Мандарин</t>
  </si>
  <si>
    <t>Гренки из пшеничного хлеба (10.8/4) к супу</t>
  </si>
  <si>
    <t>Омлет натуральный (9.1/3)</t>
  </si>
  <si>
    <t>г.п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</si>
  <si>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</si>
  <si>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</si>
  <si>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</si>
  <si>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</si>
  <si>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</si>
  <si>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</si>
  <si>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</si>
  <si>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</si>
  <si>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</si>
  <si>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</si>
  <si>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</si>
  <si>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</si>
  <si>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</si>
  <si>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</si>
  <si>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</si>
  <si>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</si>
  <si>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</si>
  <si>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Фрукты (груша)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</si>
  <si>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</si>
  <si>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</si>
  <si>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</si>
  <si>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</si>
  <si>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</si>
  <si>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</si>
  <si>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</si>
  <si>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</si>
  <si>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</si>
  <si>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</si>
  <si>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</si>
  <si>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</si>
  <si>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</si>
  <si>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129/95</t>
  </si>
  <si>
    <t>Фрукты (мандарин 15.4)</t>
  </si>
  <si>
    <t>Салат из капусты (12.6/1)</t>
  </si>
  <si>
    <t>Икра овощная (8.12.)</t>
  </si>
  <si>
    <t>Суп картофельный с клецками на мясном бульоне (5.16/1)</t>
  </si>
  <si>
    <t>Фрукты (мандарин)</t>
  </si>
  <si>
    <t>Фрукты (апельсин)</t>
  </si>
  <si>
    <t xml:space="preserve"> - Морковь до 1января</t>
  </si>
  <si>
    <t xml:space="preserve"> - свекла до 1января</t>
  </si>
  <si>
    <t>Картофель с 01.09-31.10</t>
  </si>
  <si>
    <t>ЯСЛИ (2023г (октябрь)</t>
  </si>
  <si>
    <t>ЯСЛИ (2023г (ноябрь-декабрь)</t>
  </si>
  <si>
    <t xml:space="preserve"> 2023 (октябрь,ноябрь,декабрь)</t>
  </si>
  <si>
    <t>Фрукты (апельсин 15.5/3)</t>
  </si>
  <si>
    <t>142/95</t>
  </si>
  <si>
    <t>Фрукты (груша 15.2)</t>
  </si>
  <si>
    <t>106/95</t>
  </si>
  <si>
    <t>Мясо тушеное с овощами в соусе (1.10)</t>
  </si>
  <si>
    <t>Итого за десять дней (октябрь-декабрь)</t>
  </si>
  <si>
    <r>
      <t>Итого за десять дней (октябрь-декабрь</t>
    </r>
    <r>
      <rPr>
        <b/>
        <i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</si>
</sst>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26" borderId="64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31">
      <selection activeCell="D36" sqref="D36:E36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26" t="s">
        <v>379</v>
      </c>
      <c r="E1" s="327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28" t="s">
        <v>41</v>
      </c>
      <c r="B5" s="329"/>
      <c r="C5" s="329"/>
      <c r="D5" s="329"/>
      <c r="E5" s="330"/>
    </row>
    <row r="6" spans="1:5" ht="29.25" customHeight="1">
      <c r="A6" s="154" t="s">
        <v>263</v>
      </c>
      <c r="B6" s="153" t="s">
        <v>262</v>
      </c>
      <c r="C6" s="153" t="s">
        <v>138</v>
      </c>
      <c r="D6" s="154" t="s">
        <v>263</v>
      </c>
      <c r="E6" s="155" t="s">
        <v>81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116</v>
      </c>
      <c r="C8" s="160" t="s">
        <v>119</v>
      </c>
      <c r="D8" s="161" t="s">
        <v>92</v>
      </c>
      <c r="E8" s="158" t="s">
        <v>116</v>
      </c>
    </row>
    <row r="9" spans="1:5" ht="15.75" customHeight="1">
      <c r="A9" s="337" t="s">
        <v>241</v>
      </c>
      <c r="B9" s="338"/>
      <c r="C9" s="338"/>
      <c r="D9" s="338"/>
      <c r="E9" s="339"/>
    </row>
    <row r="10" spans="1:5" ht="12.75">
      <c r="A10" s="156" t="s">
        <v>48</v>
      </c>
      <c r="B10" s="157" t="s">
        <v>353</v>
      </c>
      <c r="C10" s="157" t="s">
        <v>48</v>
      </c>
      <c r="D10" s="157" t="s">
        <v>353</v>
      </c>
      <c r="E10" s="158" t="s">
        <v>48</v>
      </c>
    </row>
    <row r="11" spans="1:5" ht="13.5" thickBot="1">
      <c r="A11" s="149" t="s">
        <v>115</v>
      </c>
      <c r="B11" s="150"/>
      <c r="C11" s="150"/>
      <c r="D11" s="150"/>
      <c r="E11" s="151" t="s">
        <v>115</v>
      </c>
    </row>
    <row r="12" spans="1:5" ht="13.5" thickBot="1">
      <c r="A12" s="328" t="s">
        <v>42</v>
      </c>
      <c r="B12" s="329"/>
      <c r="C12" s="329"/>
      <c r="D12" s="329"/>
      <c r="E12" s="330"/>
    </row>
    <row r="13" spans="1:5" ht="30" customHeight="1">
      <c r="A13" s="152" t="s">
        <v>242</v>
      </c>
      <c r="B13" s="153" t="s">
        <v>366</v>
      </c>
      <c r="C13" s="269" t="s">
        <v>350</v>
      </c>
      <c r="D13" s="153" t="s">
        <v>352</v>
      </c>
      <c r="E13" s="270" t="s">
        <v>350</v>
      </c>
    </row>
    <row r="14" spans="1:5" ht="27" customHeight="1">
      <c r="A14" s="169" t="s">
        <v>125</v>
      </c>
      <c r="B14" s="161" t="s">
        <v>87</v>
      </c>
      <c r="C14" s="161" t="s">
        <v>351</v>
      </c>
      <c r="D14" s="161" t="s">
        <v>117</v>
      </c>
      <c r="E14" s="168" t="s">
        <v>113</v>
      </c>
    </row>
    <row r="15" spans="1:5" ht="12.75">
      <c r="A15" s="169" t="s">
        <v>90</v>
      </c>
      <c r="B15" s="265" t="s">
        <v>244</v>
      </c>
      <c r="C15" s="161" t="s">
        <v>269</v>
      </c>
      <c r="D15" s="161" t="s">
        <v>296</v>
      </c>
      <c r="E15" s="168" t="s">
        <v>60</v>
      </c>
    </row>
    <row r="16" spans="1:5" ht="25.5">
      <c r="A16" s="176" t="s">
        <v>114</v>
      </c>
      <c r="B16" s="161" t="s">
        <v>128</v>
      </c>
      <c r="C16" s="161" t="s">
        <v>348</v>
      </c>
      <c r="D16" s="161" t="s">
        <v>55</v>
      </c>
      <c r="E16" s="168" t="s">
        <v>118</v>
      </c>
    </row>
    <row r="17" spans="1:5" ht="15.75" customHeight="1">
      <c r="A17" s="159" t="s">
        <v>208</v>
      </c>
      <c r="B17" s="157" t="s">
        <v>59</v>
      </c>
      <c r="C17" s="260" t="s">
        <v>56</v>
      </c>
      <c r="D17" s="161" t="s">
        <v>208</v>
      </c>
      <c r="E17" s="158" t="s">
        <v>49</v>
      </c>
    </row>
    <row r="18" spans="1:5" ht="15.75" customHeight="1">
      <c r="A18" s="156" t="s">
        <v>49</v>
      </c>
      <c r="B18" s="266" t="s">
        <v>49</v>
      </c>
      <c r="C18" s="160" t="s">
        <v>49</v>
      </c>
      <c r="D18" s="157" t="s">
        <v>49</v>
      </c>
      <c r="E18" s="318" t="s">
        <v>50</v>
      </c>
    </row>
    <row r="19" spans="1:5" ht="15.75" customHeight="1">
      <c r="A19" s="156" t="s">
        <v>50</v>
      </c>
      <c r="B19" s="266" t="s">
        <v>50</v>
      </c>
      <c r="C19" s="157" t="s">
        <v>50</v>
      </c>
      <c r="D19" s="160" t="s">
        <v>50</v>
      </c>
      <c r="E19" s="158"/>
    </row>
    <row r="20" spans="1:5" ht="15.75" customHeight="1">
      <c r="A20" s="156"/>
      <c r="B20" s="157"/>
      <c r="C20" s="157" t="s">
        <v>356</v>
      </c>
      <c r="D20" s="307"/>
      <c r="E20" s="158"/>
    </row>
    <row r="21" spans="1:5" ht="15" customHeight="1" thickBot="1">
      <c r="A21" s="313"/>
      <c r="B21" s="165"/>
      <c r="C21" s="165"/>
      <c r="D21" s="166"/>
      <c r="E21" s="319"/>
    </row>
    <row r="22" spans="1:5" ht="13.5" thickBot="1">
      <c r="A22" s="328" t="s">
        <v>43</v>
      </c>
      <c r="B22" s="329"/>
      <c r="C22" s="329"/>
      <c r="D22" s="329"/>
      <c r="E22" s="330"/>
    </row>
    <row r="23" spans="1:5" ht="12.75">
      <c r="A23" s="171" t="s">
        <v>74</v>
      </c>
      <c r="B23" s="172" t="s">
        <v>111</v>
      </c>
      <c r="C23" s="172" t="s">
        <v>53</v>
      </c>
      <c r="D23" s="164" t="s">
        <v>74</v>
      </c>
      <c r="E23" s="173" t="s">
        <v>111</v>
      </c>
    </row>
    <row r="24" spans="1:5" ht="12.75">
      <c r="A24" s="156" t="s">
        <v>220</v>
      </c>
      <c r="B24" s="157" t="s">
        <v>54</v>
      </c>
      <c r="C24" s="157" t="s">
        <v>120</v>
      </c>
      <c r="D24" s="157" t="s">
        <v>139</v>
      </c>
      <c r="E24" s="158" t="s">
        <v>51</v>
      </c>
    </row>
    <row r="25" spans="1:5" ht="13.5" thickBot="1">
      <c r="A25" s="162"/>
      <c r="B25" s="150"/>
      <c r="C25" s="299" t="s">
        <v>372</v>
      </c>
      <c r="D25" s="150"/>
      <c r="E25" s="325"/>
    </row>
    <row r="26" spans="1:5" ht="13.5" thickBot="1">
      <c r="A26" s="328" t="s">
        <v>44</v>
      </c>
      <c r="B26" s="329"/>
      <c r="C26" s="329"/>
      <c r="D26" s="329"/>
      <c r="E26" s="330"/>
    </row>
    <row r="27" spans="1:5" ht="25.5">
      <c r="A27" s="303" t="s">
        <v>282</v>
      </c>
      <c r="B27" s="153" t="s">
        <v>349</v>
      </c>
      <c r="C27" s="154" t="s">
        <v>303</v>
      </c>
      <c r="D27" s="269" t="s">
        <v>284</v>
      </c>
      <c r="E27" s="155" t="s">
        <v>285</v>
      </c>
    </row>
    <row r="28" spans="1:5" ht="27" customHeight="1">
      <c r="A28" s="159" t="s">
        <v>243</v>
      </c>
      <c r="B28" s="174" t="s">
        <v>93</v>
      </c>
      <c r="C28" s="161" t="s">
        <v>283</v>
      </c>
      <c r="D28" s="161" t="s">
        <v>129</v>
      </c>
      <c r="E28" s="158" t="s">
        <v>121</v>
      </c>
    </row>
    <row r="29" spans="1:5" ht="12.75">
      <c r="A29" s="169" t="s">
        <v>297</v>
      </c>
      <c r="B29" s="161" t="s">
        <v>55</v>
      </c>
      <c r="C29" s="161" t="s">
        <v>122</v>
      </c>
      <c r="D29" s="175" t="s">
        <v>58</v>
      </c>
      <c r="E29" s="168" t="s">
        <v>123</v>
      </c>
    </row>
    <row r="30" spans="1:5" ht="12.75">
      <c r="A30" s="169" t="s">
        <v>52</v>
      </c>
      <c r="B30" s="157" t="s">
        <v>79</v>
      </c>
      <c r="C30" s="170" t="s">
        <v>52</v>
      </c>
      <c r="D30" s="157" t="s">
        <v>47</v>
      </c>
      <c r="E30" s="158" t="s">
        <v>52</v>
      </c>
    </row>
    <row r="31" spans="1:5" ht="12.75">
      <c r="A31" s="176" t="s">
        <v>49</v>
      </c>
      <c r="B31" s="157" t="s">
        <v>52</v>
      </c>
      <c r="C31" s="157" t="s">
        <v>245</v>
      </c>
      <c r="D31" s="157" t="s">
        <v>49</v>
      </c>
      <c r="E31" s="158" t="s">
        <v>49</v>
      </c>
    </row>
    <row r="32" spans="1:5" ht="15.75" customHeight="1">
      <c r="A32" s="156" t="s">
        <v>50</v>
      </c>
      <c r="B32" s="157" t="s">
        <v>210</v>
      </c>
      <c r="C32" s="268" t="s">
        <v>209</v>
      </c>
      <c r="D32" s="157" t="s">
        <v>50</v>
      </c>
      <c r="E32" s="158" t="s">
        <v>50</v>
      </c>
    </row>
    <row r="33" spans="1:5" ht="15.75" customHeight="1">
      <c r="A33" s="304" t="s">
        <v>209</v>
      </c>
      <c r="B33" s="268" t="s">
        <v>209</v>
      </c>
      <c r="C33" s="161" t="s">
        <v>261</v>
      </c>
      <c r="D33" s="268"/>
      <c r="E33" s="301" t="s">
        <v>209</v>
      </c>
    </row>
    <row r="34" spans="1:5" ht="15.75" customHeight="1" thickBot="1">
      <c r="A34" s="305" t="s">
        <v>261</v>
      </c>
      <c r="B34" s="163" t="s">
        <v>261</v>
      </c>
      <c r="C34" s="150" t="s">
        <v>271</v>
      </c>
      <c r="D34" s="320" t="s">
        <v>261</v>
      </c>
      <c r="E34" s="306" t="s">
        <v>261</v>
      </c>
    </row>
    <row r="35" spans="1:5" ht="15.75" customHeight="1">
      <c r="A35" s="300"/>
      <c r="B35" s="300"/>
      <c r="C35" s="302"/>
      <c r="D35" s="300"/>
      <c r="E35" s="300"/>
    </row>
    <row r="36" spans="1:5" ht="13.5" thickBot="1">
      <c r="A36" s="162"/>
      <c r="B36" s="299"/>
      <c r="C36" s="297" t="s">
        <v>45</v>
      </c>
      <c r="D36" s="326" t="s">
        <v>379</v>
      </c>
      <c r="E36" s="327"/>
    </row>
    <row r="37" spans="1:5" ht="13.5" thickBot="1">
      <c r="A37" s="177" t="s">
        <v>35</v>
      </c>
      <c r="B37" s="178" t="s">
        <v>36</v>
      </c>
      <c r="C37" s="178" t="s">
        <v>37</v>
      </c>
      <c r="D37" s="178" t="s">
        <v>38</v>
      </c>
      <c r="E37" s="179" t="s">
        <v>39</v>
      </c>
    </row>
    <row r="38" spans="1:5" ht="13.5" thickBot="1">
      <c r="A38" s="180" t="s">
        <v>40</v>
      </c>
      <c r="B38" s="181" t="s">
        <v>40</v>
      </c>
      <c r="C38" s="181" t="s">
        <v>40</v>
      </c>
      <c r="D38" s="181" t="s">
        <v>40</v>
      </c>
      <c r="E38" s="182" t="s">
        <v>40</v>
      </c>
    </row>
    <row r="39" spans="1:5" ht="13.5" thickBot="1">
      <c r="A39" s="334" t="s">
        <v>41</v>
      </c>
      <c r="B39" s="335"/>
      <c r="C39" s="335"/>
      <c r="D39" s="335"/>
      <c r="E39" s="336"/>
    </row>
    <row r="40" spans="1:5" ht="25.5">
      <c r="A40" s="152" t="s">
        <v>140</v>
      </c>
      <c r="B40" s="153" t="s">
        <v>61</v>
      </c>
      <c r="C40" s="153" t="s">
        <v>141</v>
      </c>
      <c r="D40" s="154" t="s">
        <v>263</v>
      </c>
      <c r="E40" s="155" t="s">
        <v>142</v>
      </c>
    </row>
    <row r="41" spans="1:5" ht="16.5" customHeight="1">
      <c r="A41" s="159" t="s">
        <v>46</v>
      </c>
      <c r="B41" s="161" t="s">
        <v>62</v>
      </c>
      <c r="C41" s="175" t="s">
        <v>62</v>
      </c>
      <c r="D41" s="161" t="s">
        <v>46</v>
      </c>
      <c r="E41" s="168" t="s">
        <v>46</v>
      </c>
    </row>
    <row r="42" spans="1:5" ht="13.5" thickBot="1">
      <c r="A42" s="156" t="s">
        <v>47</v>
      </c>
      <c r="B42" s="157" t="s">
        <v>116</v>
      </c>
      <c r="C42" s="160" t="s">
        <v>119</v>
      </c>
      <c r="D42" s="157" t="s">
        <v>52</v>
      </c>
      <c r="E42" s="158" t="s">
        <v>116</v>
      </c>
    </row>
    <row r="43" spans="1:5" ht="13.5" thickBot="1">
      <c r="A43" s="334" t="s">
        <v>241</v>
      </c>
      <c r="B43" s="335"/>
      <c r="C43" s="335"/>
      <c r="D43" s="335"/>
      <c r="E43" s="336"/>
    </row>
    <row r="44" spans="1:5" ht="12.75">
      <c r="A44" s="237" t="s">
        <v>115</v>
      </c>
      <c r="B44" s="164" t="s">
        <v>353</v>
      </c>
      <c r="C44" s="164" t="s">
        <v>48</v>
      </c>
      <c r="D44" s="164" t="s">
        <v>353</v>
      </c>
      <c r="E44" s="322" t="s">
        <v>48</v>
      </c>
    </row>
    <row r="45" spans="1:5" ht="13.5" thickBot="1">
      <c r="A45" s="162" t="s">
        <v>48</v>
      </c>
      <c r="B45" s="165"/>
      <c r="C45" s="166"/>
      <c r="D45" s="167"/>
      <c r="E45" s="323" t="s">
        <v>240</v>
      </c>
    </row>
    <row r="46" spans="1:5" ht="13.5" thickBot="1">
      <c r="A46" s="328" t="s">
        <v>42</v>
      </c>
      <c r="B46" s="329"/>
      <c r="C46" s="329"/>
      <c r="D46" s="329"/>
      <c r="E46" s="330"/>
    </row>
    <row r="47" spans="1:5" ht="22.5" customHeight="1">
      <c r="A47" s="152" t="s">
        <v>242</v>
      </c>
      <c r="B47" s="321" t="s">
        <v>282</v>
      </c>
      <c r="C47" s="154" t="s">
        <v>366</v>
      </c>
      <c r="D47" s="153" t="s">
        <v>352</v>
      </c>
      <c r="E47" s="270" t="s">
        <v>284</v>
      </c>
    </row>
    <row r="48" spans="1:5" ht="27.75" customHeight="1">
      <c r="A48" s="159" t="s">
        <v>286</v>
      </c>
      <c r="B48" s="170" t="s">
        <v>124</v>
      </c>
      <c r="C48" s="161" t="s">
        <v>77</v>
      </c>
      <c r="D48" s="161" t="s">
        <v>57</v>
      </c>
      <c r="E48" s="168" t="s">
        <v>113</v>
      </c>
    </row>
    <row r="49" spans="1:5" ht="16.5" customHeight="1">
      <c r="A49" s="159" t="s">
        <v>270</v>
      </c>
      <c r="B49" s="170" t="s">
        <v>96</v>
      </c>
      <c r="C49" s="161" t="s">
        <v>354</v>
      </c>
      <c r="D49" s="161" t="s">
        <v>355</v>
      </c>
      <c r="E49" s="168" t="s">
        <v>64</v>
      </c>
    </row>
    <row r="50" spans="1:5" ht="29.25" customHeight="1">
      <c r="A50" s="156" t="s">
        <v>114</v>
      </c>
      <c r="B50" s="266" t="s">
        <v>348</v>
      </c>
      <c r="C50" s="157" t="s">
        <v>56</v>
      </c>
      <c r="D50" s="175" t="s">
        <v>58</v>
      </c>
      <c r="E50" s="158" t="s">
        <v>95</v>
      </c>
    </row>
    <row r="51" spans="1:5" ht="15.75" customHeight="1">
      <c r="A51" s="159" t="s">
        <v>208</v>
      </c>
      <c r="B51" s="260" t="s">
        <v>118</v>
      </c>
      <c r="C51" s="157" t="s">
        <v>49</v>
      </c>
      <c r="D51" s="161" t="s">
        <v>59</v>
      </c>
      <c r="E51" s="158" t="s">
        <v>123</v>
      </c>
    </row>
    <row r="52" spans="1:5" ht="15.75" customHeight="1">
      <c r="A52" s="156" t="s">
        <v>49</v>
      </c>
      <c r="B52" s="266" t="s">
        <v>49</v>
      </c>
      <c r="C52" s="157" t="s">
        <v>50</v>
      </c>
      <c r="D52" s="266" t="s">
        <v>49</v>
      </c>
      <c r="E52" s="168" t="s">
        <v>208</v>
      </c>
    </row>
    <row r="53" spans="1:5" ht="15.75" customHeight="1">
      <c r="A53" s="156" t="s">
        <v>50</v>
      </c>
      <c r="B53" s="157" t="s">
        <v>50</v>
      </c>
      <c r="C53" s="157"/>
      <c r="D53" s="266" t="s">
        <v>50</v>
      </c>
      <c r="E53" s="158" t="s">
        <v>210</v>
      </c>
    </row>
    <row r="54" spans="1:5" ht="15.75" customHeight="1">
      <c r="A54" s="156"/>
      <c r="B54" s="157" t="s">
        <v>356</v>
      </c>
      <c r="C54" s="157"/>
      <c r="D54" s="266"/>
      <c r="E54" s="158"/>
    </row>
    <row r="55" spans="1:5" ht="13.5" thickBot="1">
      <c r="A55" s="328" t="s">
        <v>43</v>
      </c>
      <c r="B55" s="329"/>
      <c r="C55" s="329"/>
      <c r="D55" s="329"/>
      <c r="E55" s="330"/>
    </row>
    <row r="56" spans="1:5" ht="12" customHeight="1">
      <c r="A56" s="171" t="s">
        <v>74</v>
      </c>
      <c r="B56" s="172" t="s">
        <v>111</v>
      </c>
      <c r="C56" s="172" t="s">
        <v>53</v>
      </c>
      <c r="D56" s="153" t="s">
        <v>74</v>
      </c>
      <c r="E56" s="173" t="s">
        <v>111</v>
      </c>
    </row>
    <row r="57" spans="1:5" ht="12" customHeight="1">
      <c r="A57" s="238" t="s">
        <v>240</v>
      </c>
      <c r="B57" s="183" t="s">
        <v>54</v>
      </c>
      <c r="C57" s="157" t="s">
        <v>120</v>
      </c>
      <c r="D57" s="157" t="s">
        <v>139</v>
      </c>
      <c r="E57" s="277" t="s">
        <v>115</v>
      </c>
    </row>
    <row r="58" spans="1:5" ht="12" customHeight="1">
      <c r="A58" s="238" t="s">
        <v>221</v>
      </c>
      <c r="B58" s="183"/>
      <c r="C58" s="295" t="s">
        <v>373</v>
      </c>
      <c r="D58" s="157"/>
      <c r="E58" s="277"/>
    </row>
    <row r="59" spans="1:5" ht="17.25" customHeight="1" thickBot="1">
      <c r="A59" s="331" t="s">
        <v>44</v>
      </c>
      <c r="B59" s="332"/>
      <c r="C59" s="332"/>
      <c r="D59" s="332"/>
      <c r="E59" s="333"/>
    </row>
    <row r="60" spans="1:5" ht="24.75" customHeight="1">
      <c r="A60" s="303" t="s">
        <v>350</v>
      </c>
      <c r="B60" s="269" t="s">
        <v>284</v>
      </c>
      <c r="C60" s="153" t="s">
        <v>303</v>
      </c>
      <c r="D60" s="269" t="s">
        <v>324</v>
      </c>
      <c r="E60" s="155" t="s">
        <v>285</v>
      </c>
    </row>
    <row r="61" spans="1:5" ht="23.25" customHeight="1">
      <c r="A61" s="267" t="s">
        <v>126</v>
      </c>
      <c r="B61" s="161" t="s">
        <v>358</v>
      </c>
      <c r="C61" s="161" t="s">
        <v>63</v>
      </c>
      <c r="D61" s="161" t="s">
        <v>264</v>
      </c>
      <c r="E61" s="168" t="s">
        <v>127</v>
      </c>
    </row>
    <row r="62" spans="1:5" ht="21" customHeight="1">
      <c r="A62" s="169" t="s">
        <v>65</v>
      </c>
      <c r="B62" s="157" t="s">
        <v>58</v>
      </c>
      <c r="C62" s="161" t="s">
        <v>112</v>
      </c>
      <c r="D62" s="175" t="s">
        <v>357</v>
      </c>
      <c r="E62" s="168" t="s">
        <v>52</v>
      </c>
    </row>
    <row r="63" spans="1:5" ht="12.75">
      <c r="A63" s="159" t="s">
        <v>52</v>
      </c>
      <c r="B63" s="161" t="s">
        <v>47</v>
      </c>
      <c r="C63" s="161" t="s">
        <v>52</v>
      </c>
      <c r="D63" s="157" t="s">
        <v>47</v>
      </c>
      <c r="E63" s="158" t="s">
        <v>49</v>
      </c>
    </row>
    <row r="64" spans="1:5" ht="12.75">
      <c r="A64" s="159" t="s">
        <v>49</v>
      </c>
      <c r="B64" s="157" t="s">
        <v>49</v>
      </c>
      <c r="C64" s="157" t="s">
        <v>245</v>
      </c>
      <c r="D64" s="157" t="s">
        <v>49</v>
      </c>
      <c r="E64" s="158" t="s">
        <v>50</v>
      </c>
    </row>
    <row r="65" spans="1:5" ht="12.75">
      <c r="A65" s="156" t="s">
        <v>50</v>
      </c>
      <c r="B65" s="157" t="s">
        <v>50</v>
      </c>
      <c r="C65" s="157" t="s">
        <v>209</v>
      </c>
      <c r="D65" s="157" t="s">
        <v>50</v>
      </c>
      <c r="E65" s="168"/>
    </row>
    <row r="66" spans="1:5" ht="12.75">
      <c r="A66" s="156" t="s">
        <v>209</v>
      </c>
      <c r="B66" s="161" t="s">
        <v>261</v>
      </c>
      <c r="C66" s="161" t="s">
        <v>261</v>
      </c>
      <c r="D66" s="157" t="s">
        <v>209</v>
      </c>
      <c r="E66" s="168" t="s">
        <v>261</v>
      </c>
    </row>
    <row r="67" spans="1:5" ht="13.5" thickBot="1">
      <c r="A67" s="305" t="s">
        <v>261</v>
      </c>
      <c r="B67" s="167"/>
      <c r="C67" s="150" t="s">
        <v>271</v>
      </c>
      <c r="D67" s="320" t="s">
        <v>261</v>
      </c>
      <c r="E67" s="18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A59:E59"/>
    <mergeCell ref="A39:E39"/>
    <mergeCell ref="A46:E46"/>
    <mergeCell ref="A55:E55"/>
    <mergeCell ref="A9:E9"/>
    <mergeCell ref="A43:E43"/>
    <mergeCell ref="D1:E1"/>
    <mergeCell ref="D36:E36"/>
    <mergeCell ref="A26:E26"/>
    <mergeCell ref="A5:E5"/>
    <mergeCell ref="A12:E12"/>
    <mergeCell ref="A22:E22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B9" sqref="B9:I9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197" t="s">
        <v>276</v>
      </c>
      <c r="B3" s="198"/>
      <c r="C3" s="198"/>
      <c r="D3" s="198"/>
      <c r="E3" s="198"/>
      <c r="F3" s="198"/>
      <c r="G3" s="198"/>
      <c r="H3" s="198"/>
      <c r="I3" s="199"/>
    </row>
    <row r="4" spans="1:10" ht="1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346.55</v>
      </c>
      <c r="H4" s="203"/>
      <c r="I4" s="205"/>
      <c r="J4">
        <f>G4*100/G30</f>
        <v>22.23327131584012</v>
      </c>
    </row>
    <row r="5" spans="1:10" ht="27.75">
      <c r="A5" s="7" t="s">
        <v>288</v>
      </c>
      <c r="B5" s="1" t="s">
        <v>238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2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</f>
        <v>44.84</v>
      </c>
      <c r="H8" s="134"/>
      <c r="I8" s="132"/>
      <c r="J8">
        <f>G8*100/G30</f>
        <v>2.8767562712516836</v>
      </c>
    </row>
    <row r="9" spans="1:9" ht="13.5">
      <c r="A9" s="125" t="s">
        <v>289</v>
      </c>
      <c r="B9" s="4" t="s">
        <v>382</v>
      </c>
      <c r="C9" s="11" t="s">
        <v>383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3.5">
      <c r="A10" s="218" t="s">
        <v>12</v>
      </c>
      <c r="B10" s="219"/>
      <c r="C10" s="220">
        <f>C11+C12+C13+C14+C15+C16+C18</f>
        <v>560</v>
      </c>
      <c r="D10" s="201"/>
      <c r="E10" s="201"/>
      <c r="F10" s="201"/>
      <c r="G10" s="220">
        <f>G11+G12+G13+G14+G15+G16+G18</f>
        <v>496.58</v>
      </c>
      <c r="H10" s="201"/>
      <c r="I10" s="221"/>
      <c r="J10">
        <f>G10*100/G30</f>
        <v>31.858600115480844</v>
      </c>
    </row>
    <row r="11" spans="1:10" ht="19.5" customHeight="1">
      <c r="A11" s="209" t="s">
        <v>290</v>
      </c>
      <c r="B11" s="36" t="s">
        <v>277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262"/>
    </row>
    <row r="12" spans="1:9" ht="27.75">
      <c r="A12" s="210"/>
      <c r="B12" s="4" t="s">
        <v>364</v>
      </c>
      <c r="C12" s="13">
        <v>150</v>
      </c>
      <c r="D12" s="13">
        <v>679</v>
      </c>
      <c r="E12" s="13">
        <v>4.78</v>
      </c>
      <c r="F12" s="13">
        <v>13.02</v>
      </c>
      <c r="G12" s="13">
        <v>122.22</v>
      </c>
      <c r="H12" s="18">
        <v>5.74</v>
      </c>
      <c r="I12" s="20">
        <v>87</v>
      </c>
    </row>
    <row r="13" spans="1:9" ht="13.5">
      <c r="A13" s="211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1"/>
      <c r="B14" s="5" t="s">
        <v>340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</row>
    <row r="15" spans="1:9" ht="13.5" customHeight="1">
      <c r="A15" s="212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335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335</v>
      </c>
    </row>
    <row r="18" spans="1:9" ht="13.5" customHeight="1" thickBot="1">
      <c r="A18" s="26"/>
      <c r="B18" s="284" t="s">
        <v>333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5.7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309.6</v>
      </c>
      <c r="H19" s="201"/>
      <c r="I19" s="221"/>
      <c r="J19">
        <f>G19*100/G30</f>
        <v>19.86270610123821</v>
      </c>
    </row>
    <row r="20" spans="1:10" ht="13.5">
      <c r="A20" s="9" t="s">
        <v>291</v>
      </c>
      <c r="B20" s="3" t="s">
        <v>214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4.2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3.5">
      <c r="A22" s="207" t="s">
        <v>14</v>
      </c>
      <c r="B22" s="208"/>
      <c r="C22" s="222">
        <f>C23+C24+C25+C26+C27+C28+C29</f>
        <v>406</v>
      </c>
      <c r="D22" s="203"/>
      <c r="E22" s="203"/>
      <c r="F22" s="203"/>
      <c r="G22" s="202">
        <f>G23+G24+G25+G26+G27+G28+G29</f>
        <v>361.13</v>
      </c>
      <c r="H22" s="203"/>
      <c r="I22" s="205"/>
      <c r="J22">
        <f>G22*100/G30</f>
        <v>23.16866619618913</v>
      </c>
    </row>
    <row r="23" spans="1:10" ht="13.5">
      <c r="A23" s="8" t="s">
        <v>292</v>
      </c>
      <c r="B23" s="36" t="s">
        <v>369</v>
      </c>
      <c r="C23" s="10">
        <v>40</v>
      </c>
      <c r="D23" s="10">
        <v>0.73</v>
      </c>
      <c r="E23" s="10">
        <v>2.04</v>
      </c>
      <c r="F23" s="10">
        <v>2.61</v>
      </c>
      <c r="G23" s="10">
        <v>34.42</v>
      </c>
      <c r="H23" s="19">
        <v>7.33</v>
      </c>
      <c r="I23" s="24">
        <v>21</v>
      </c>
      <c r="J23" s="262"/>
    </row>
    <row r="24" spans="1:9" ht="25.5" customHeight="1">
      <c r="A24" s="8"/>
      <c r="B24" s="5" t="s">
        <v>342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343</v>
      </c>
    </row>
    <row r="25" spans="1:9" ht="13.5">
      <c r="A25" s="211"/>
      <c r="B25" s="5" t="s">
        <v>341</v>
      </c>
      <c r="C25" s="13">
        <v>110</v>
      </c>
      <c r="D25" s="13">
        <v>2.63</v>
      </c>
      <c r="E25" s="13">
        <v>2.6</v>
      </c>
      <c r="F25" s="13">
        <v>16.69</v>
      </c>
      <c r="G25" s="13">
        <v>100.96</v>
      </c>
      <c r="H25" s="18">
        <v>14.12</v>
      </c>
      <c r="I25" s="20">
        <v>339</v>
      </c>
    </row>
    <row r="26" spans="1:9" ht="13.5">
      <c r="A26" s="211"/>
      <c r="B26" s="2" t="s">
        <v>224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317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335</v>
      </c>
    </row>
    <row r="28" spans="1:9" ht="13.5">
      <c r="A28" s="8"/>
      <c r="B28" s="2" t="s">
        <v>248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7" t="s">
        <v>335</v>
      </c>
    </row>
    <row r="29" spans="1:9" ht="13.5">
      <c r="A29" s="9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335</v>
      </c>
    </row>
    <row r="30" spans="1:9" ht="25.5" customHeight="1" thickBot="1">
      <c r="A30" s="213" t="s">
        <v>25</v>
      </c>
      <c r="B30" s="214"/>
      <c r="C30" s="214"/>
      <c r="D30" s="52">
        <f>SUM(D5:D29)</f>
        <v>734.8699999999998</v>
      </c>
      <c r="E30" s="33">
        <f>SUM(E5:E29)</f>
        <v>57.499999999999986</v>
      </c>
      <c r="F30" s="33">
        <f>SUM(F5:F29)</f>
        <v>197.74000000000004</v>
      </c>
      <c r="G30" s="33">
        <f>G4+G8+G10+G19+G22</f>
        <v>1558.7000000000003</v>
      </c>
      <c r="H30" s="33">
        <f>SUM(H5:H29)</f>
        <v>122.91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2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ht="10.5" customHeight="1">
      <c r="A33" s="264" t="s">
        <v>280</v>
      </c>
    </row>
    <row r="34" ht="10.5" customHeight="1">
      <c r="A34" t="s">
        <v>279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0">
      <selection activeCell="H20" sqref="H20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380" t="s">
        <v>256</v>
      </c>
      <c r="B3" s="381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363.92</v>
      </c>
      <c r="H4" s="203"/>
      <c r="I4" s="205"/>
      <c r="J4">
        <f>G4*100/G30</f>
        <v>22.03652569878409</v>
      </c>
    </row>
    <row r="5" spans="1:9" ht="13.5">
      <c r="A5" s="7" t="s">
        <v>288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</f>
        <v>71.74</v>
      </c>
      <c r="H8" s="137"/>
      <c r="I8" s="132"/>
      <c r="J8">
        <f>G8*100/G30</f>
        <v>4.344087584168967</v>
      </c>
    </row>
    <row r="9" spans="1:10" ht="14.25" thickBot="1">
      <c r="A9" s="8" t="s">
        <v>289</v>
      </c>
      <c r="B9" s="2" t="s">
        <v>307</v>
      </c>
      <c r="C9" s="11">
        <v>170</v>
      </c>
      <c r="D9" s="28">
        <v>0.85</v>
      </c>
      <c r="E9" s="28">
        <v>0</v>
      </c>
      <c r="F9" s="253">
        <v>17.17</v>
      </c>
      <c r="G9" s="28">
        <v>71.74</v>
      </c>
      <c r="H9" s="28">
        <v>5.1</v>
      </c>
      <c r="I9" s="254">
        <v>418</v>
      </c>
      <c r="J9" s="262"/>
    </row>
    <row r="10" spans="1:10" ht="14.25">
      <c r="A10" s="218" t="s">
        <v>12</v>
      </c>
      <c r="B10" s="219"/>
      <c r="C10" s="220">
        <f>C11+C12+C13+C14+C15+C16</f>
        <v>530</v>
      </c>
      <c r="D10" s="201"/>
      <c r="E10" s="201"/>
      <c r="F10" s="201"/>
      <c r="G10" s="232">
        <f>G11+G12+G13+G14+G15+G16</f>
        <v>628.3299999999999</v>
      </c>
      <c r="H10" s="233"/>
      <c r="I10" s="221"/>
      <c r="J10">
        <f>G10*100/G30</f>
        <v>38.04740105604805</v>
      </c>
    </row>
    <row r="11" spans="1:9" ht="15.75" customHeight="1">
      <c r="A11" s="209" t="s">
        <v>290</v>
      </c>
      <c r="B11" s="36" t="s">
        <v>370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7.75">
      <c r="A12" s="210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3.5">
      <c r="A13" s="211"/>
      <c r="B13" s="5" t="s">
        <v>346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335</v>
      </c>
    </row>
    <row r="16" spans="1:9" ht="14.25" thickBot="1">
      <c r="A16" s="26"/>
      <c r="B16" s="27" t="s">
        <v>248</v>
      </c>
      <c r="C16" s="28">
        <v>10</v>
      </c>
      <c r="D16" s="28">
        <v>0.76</v>
      </c>
      <c r="E16" s="28">
        <v>0.08</v>
      </c>
      <c r="F16" s="28">
        <v>4.9</v>
      </c>
      <c r="G16" s="28">
        <v>23.5</v>
      </c>
      <c r="H16" s="29">
        <v>0</v>
      </c>
      <c r="I16" s="67" t="s">
        <v>335</v>
      </c>
    </row>
    <row r="17" spans="1:10" ht="13.5">
      <c r="A17" s="218" t="s">
        <v>13</v>
      </c>
      <c r="B17" s="219"/>
      <c r="C17" s="220">
        <f>C18+C19+95</f>
        <v>265</v>
      </c>
      <c r="D17" s="201"/>
      <c r="E17" s="201"/>
      <c r="F17" s="201"/>
      <c r="G17" s="220">
        <f>G18+G20</f>
        <v>162.41</v>
      </c>
      <c r="H17" s="201"/>
      <c r="I17" s="221"/>
      <c r="J17">
        <f>G17*100/G30</f>
        <v>9.834447512473961</v>
      </c>
    </row>
    <row r="18" spans="1:9" ht="13.5">
      <c r="A18" s="9" t="s">
        <v>291</v>
      </c>
      <c r="B18" s="3" t="s">
        <v>215</v>
      </c>
      <c r="C18" s="12">
        <v>150</v>
      </c>
      <c r="D18" s="12">
        <v>4.92</v>
      </c>
      <c r="E18" s="12">
        <v>3.75</v>
      </c>
      <c r="F18" s="12">
        <v>16.95</v>
      </c>
      <c r="G18" s="12">
        <v>121.5</v>
      </c>
      <c r="H18" s="16">
        <v>0.9</v>
      </c>
      <c r="I18" s="23">
        <v>420</v>
      </c>
    </row>
    <row r="19" spans="1:9" ht="13.5">
      <c r="A19" s="263"/>
      <c r="B19" s="4" t="s">
        <v>132</v>
      </c>
      <c r="C19" s="11">
        <v>20</v>
      </c>
      <c r="D19" s="11">
        <v>1.79</v>
      </c>
      <c r="E19" s="11">
        <v>2.93</v>
      </c>
      <c r="F19" s="11">
        <v>14.93</v>
      </c>
      <c r="G19" s="11">
        <v>94.03</v>
      </c>
      <c r="H19" s="15">
        <v>0.02</v>
      </c>
      <c r="I19" s="21">
        <v>491</v>
      </c>
    </row>
    <row r="20" spans="1:9" ht="14.25" thickBot="1">
      <c r="A20" s="26"/>
      <c r="B20" s="4" t="s">
        <v>380</v>
      </c>
      <c r="C20" s="11" t="s">
        <v>381</v>
      </c>
      <c r="D20" s="11">
        <v>0.86</v>
      </c>
      <c r="E20" s="11">
        <v>0.19</v>
      </c>
      <c r="F20" s="11">
        <v>7.71</v>
      </c>
      <c r="G20" s="11">
        <v>40.91</v>
      </c>
      <c r="H20" s="15">
        <v>57.08</v>
      </c>
      <c r="I20" s="21">
        <v>386</v>
      </c>
    </row>
    <row r="21" spans="1:10" ht="13.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G22+G23+G24+G25+G26+G27+G28+G29</f>
        <v>425.04</v>
      </c>
      <c r="H21" s="201"/>
      <c r="I21" s="221"/>
      <c r="J21">
        <f>G21*100/G30</f>
        <v>25.737538148524923</v>
      </c>
    </row>
    <row r="22" spans="1:9" ht="13.5">
      <c r="A22" s="8" t="s">
        <v>292</v>
      </c>
      <c r="B22" s="36" t="s">
        <v>107</v>
      </c>
      <c r="C22" s="13">
        <v>40</v>
      </c>
      <c r="D22" s="13">
        <v>0.57</v>
      </c>
      <c r="E22" s="13">
        <v>2.04</v>
      </c>
      <c r="F22" s="13">
        <v>3.04</v>
      </c>
      <c r="G22" s="53">
        <v>33.38</v>
      </c>
      <c r="H22" s="17">
        <v>1.58</v>
      </c>
      <c r="I22" s="20">
        <v>41</v>
      </c>
    </row>
    <row r="23" spans="1:9" ht="13.5">
      <c r="A23" s="8"/>
      <c r="B23" s="2" t="s">
        <v>83</v>
      </c>
      <c r="C23" s="11">
        <v>100</v>
      </c>
      <c r="D23" s="11">
        <v>14.31</v>
      </c>
      <c r="E23" s="11">
        <v>5.95</v>
      </c>
      <c r="F23" s="11">
        <v>20.11</v>
      </c>
      <c r="G23" s="11">
        <v>191.98</v>
      </c>
      <c r="H23" s="15">
        <v>0.37</v>
      </c>
      <c r="I23" s="21" t="s">
        <v>84</v>
      </c>
    </row>
    <row r="24" spans="1:9" ht="13.5">
      <c r="A24" s="211"/>
      <c r="B24" s="2" t="s">
        <v>310</v>
      </c>
      <c r="C24" s="11">
        <v>50</v>
      </c>
      <c r="D24" s="11">
        <v>0.21</v>
      </c>
      <c r="E24" s="11">
        <v>0.01</v>
      </c>
      <c r="F24" s="11">
        <v>9.03</v>
      </c>
      <c r="G24" s="11">
        <v>37.21</v>
      </c>
      <c r="H24" s="15">
        <v>0.16</v>
      </c>
      <c r="I24" s="20">
        <v>359</v>
      </c>
    </row>
    <row r="25" spans="1:9" ht="18" customHeight="1" thickBot="1">
      <c r="A25" s="211"/>
      <c r="B25" s="235" t="s">
        <v>222</v>
      </c>
      <c r="C25" s="124">
        <v>180</v>
      </c>
      <c r="D25" s="124">
        <v>0.07</v>
      </c>
      <c r="E25" s="124">
        <v>0.02</v>
      </c>
      <c r="F25" s="124">
        <v>5</v>
      </c>
      <c r="G25" s="124">
        <v>20.46</v>
      </c>
      <c r="H25" s="229">
        <v>0.04</v>
      </c>
      <c r="I25" s="139" t="s">
        <v>70</v>
      </c>
    </row>
    <row r="26" spans="1:9" ht="15" customHeight="1">
      <c r="A26" s="8"/>
      <c r="B26" s="2" t="s">
        <v>237</v>
      </c>
      <c r="C26" s="11">
        <v>30</v>
      </c>
      <c r="D26" s="11">
        <v>2.25</v>
      </c>
      <c r="E26" s="11">
        <v>0.87</v>
      </c>
      <c r="F26" s="11">
        <v>15.42</v>
      </c>
      <c r="G26" s="11">
        <v>78.6</v>
      </c>
      <c r="H26" s="15">
        <v>0</v>
      </c>
      <c r="I26" s="67" t="s">
        <v>335</v>
      </c>
    </row>
    <row r="27" spans="1:9" ht="15" customHeight="1">
      <c r="A27" s="263"/>
      <c r="B27" s="3" t="s">
        <v>272</v>
      </c>
      <c r="C27" s="12">
        <v>40</v>
      </c>
      <c r="D27" s="12">
        <v>5.08</v>
      </c>
      <c r="E27" s="12">
        <v>4.6</v>
      </c>
      <c r="F27" s="12">
        <v>0.28</v>
      </c>
      <c r="G27" s="12">
        <v>62.83</v>
      </c>
      <c r="H27" s="16">
        <v>0</v>
      </c>
      <c r="I27" s="23">
        <v>227</v>
      </c>
    </row>
    <row r="28" spans="1:9" ht="15" customHeight="1">
      <c r="A28" s="125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335</v>
      </c>
    </row>
    <row r="29" spans="1:9" ht="16.5" customHeight="1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335</v>
      </c>
    </row>
    <row r="30" spans="1:9" ht="29.25" customHeight="1" thickBot="1">
      <c r="A30" s="213" t="s">
        <v>26</v>
      </c>
      <c r="B30" s="214"/>
      <c r="C30" s="214"/>
      <c r="D30" s="33">
        <f>SUM(D5:D29)</f>
        <v>69.49000000000001</v>
      </c>
      <c r="E30" s="33">
        <f>SUM(E5:E29)</f>
        <v>64.62</v>
      </c>
      <c r="F30" s="33">
        <f>SUM(F5:F29)</f>
        <v>218.5</v>
      </c>
      <c r="G30" s="52">
        <f>G4+G8+G10+G17+G21</f>
        <v>1651.44</v>
      </c>
      <c r="H30" s="33">
        <f>SUM(H5:H29)</f>
        <v>97.52000000000001</v>
      </c>
      <c r="I30" s="215"/>
    </row>
    <row r="31" spans="1:9" ht="12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1.25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6.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1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6">
      <selection activeCell="B9" sqref="B9:I9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257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272.89</v>
      </c>
      <c r="H4" s="203"/>
      <c r="I4" s="205"/>
      <c r="J4">
        <f>G4*100/G30</f>
        <v>17.37842932470642</v>
      </c>
    </row>
    <row r="5" spans="1:9" ht="17.25" customHeight="1">
      <c r="A5" s="7" t="s">
        <v>288</v>
      </c>
      <c r="B5" s="1" t="s">
        <v>334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35" t="s">
        <v>222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29">
        <v>0.04</v>
      </c>
      <c r="I7" s="139" t="s">
        <v>70</v>
      </c>
    </row>
    <row r="8" spans="1:10" ht="13.5">
      <c r="A8" s="200" t="s">
        <v>239</v>
      </c>
      <c r="B8" s="135"/>
      <c r="C8" s="225">
        <v>0.05</v>
      </c>
      <c r="D8" s="133"/>
      <c r="E8" s="126"/>
      <c r="F8" s="126"/>
      <c r="G8" s="128">
        <f>G9</f>
        <v>44.84</v>
      </c>
      <c r="H8" s="138"/>
      <c r="I8" s="231"/>
      <c r="J8">
        <f>G8*100/G30</f>
        <v>2.8555416868329218</v>
      </c>
    </row>
    <row r="9" spans="1:10" ht="13.5">
      <c r="A9" s="8" t="s">
        <v>289</v>
      </c>
      <c r="B9" s="4" t="s">
        <v>382</v>
      </c>
      <c r="C9" s="11" t="s">
        <v>383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  <c r="J9" s="262"/>
    </row>
    <row r="10" spans="1:10" ht="13.5">
      <c r="A10" s="218" t="s">
        <v>12</v>
      </c>
      <c r="B10" s="219"/>
      <c r="C10" s="220">
        <f>C11+C12+C13+C14+C15+C16+C17</f>
        <v>530</v>
      </c>
      <c r="D10" s="201"/>
      <c r="E10" s="201"/>
      <c r="F10" s="201"/>
      <c r="G10" s="220">
        <f>G11+G12+G13+G14+G15+G16+G17</f>
        <v>541.51</v>
      </c>
      <c r="H10" s="201"/>
      <c r="I10" s="221"/>
      <c r="J10">
        <f>G10*100/G30</f>
        <v>34.484932623481164</v>
      </c>
    </row>
    <row r="11" spans="1:10" ht="13.5">
      <c r="A11" s="209" t="s">
        <v>290</v>
      </c>
      <c r="B11" s="1" t="s">
        <v>339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30" customHeight="1">
      <c r="A12" s="210"/>
      <c r="B12" s="4" t="s">
        <v>258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259</v>
      </c>
    </row>
    <row r="13" spans="1:10" ht="13.5">
      <c r="A13" s="211"/>
      <c r="B13" s="5" t="s">
        <v>347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62"/>
    </row>
    <row r="14" spans="1:10" ht="13.5">
      <c r="A14" s="211"/>
      <c r="B14" s="5" t="s">
        <v>341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3.5">
      <c r="A16" s="8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335</v>
      </c>
    </row>
    <row r="17" spans="1:9" ht="14.25" thickBot="1">
      <c r="A17" s="26"/>
      <c r="B17" s="27" t="s">
        <v>248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335</v>
      </c>
    </row>
    <row r="18" spans="1:10" ht="13.5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G18*100/G30</f>
        <v>18.326667855414318</v>
      </c>
    </row>
    <row r="19" spans="1:10" ht="13.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9" ht="14.25" thickBot="1">
      <c r="A20" s="26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</row>
    <row r="21" spans="1:10" ht="13.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G23+G24+G25+G26+G27+G28+G29</f>
        <v>423.26000000000005</v>
      </c>
      <c r="H21" s="201"/>
      <c r="I21" s="221"/>
      <c r="J21">
        <f>G21*100/G30</f>
        <v>26.95442850956518</v>
      </c>
    </row>
    <row r="22" spans="1:9" ht="26.25" customHeight="1">
      <c r="A22" s="272" t="s">
        <v>292</v>
      </c>
      <c r="B22" s="298" t="s">
        <v>328</v>
      </c>
      <c r="C22" s="273">
        <v>40</v>
      </c>
      <c r="D22" s="275">
        <v>1.14</v>
      </c>
      <c r="E22" s="275">
        <v>1.58</v>
      </c>
      <c r="F22" s="275">
        <v>2.65</v>
      </c>
      <c r="G22" s="274">
        <v>29.34</v>
      </c>
      <c r="H22" s="275">
        <v>3.54</v>
      </c>
      <c r="I22" s="275">
        <v>11</v>
      </c>
    </row>
    <row r="23" spans="1:9" ht="27.75" customHeight="1">
      <c r="A23" s="8"/>
      <c r="B23" s="4" t="s">
        <v>260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11"/>
      <c r="B24" s="5" t="s">
        <v>301</v>
      </c>
      <c r="C24" s="13">
        <v>110</v>
      </c>
      <c r="D24" s="13">
        <v>4.1</v>
      </c>
      <c r="E24" s="13">
        <v>3.38</v>
      </c>
      <c r="F24" s="13">
        <v>26.14</v>
      </c>
      <c r="G24" s="13">
        <v>151.5</v>
      </c>
      <c r="H24" s="17">
        <v>0</v>
      </c>
      <c r="I24" s="20" t="s">
        <v>302</v>
      </c>
    </row>
    <row r="25" spans="1:9" ht="13.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3.5">
      <c r="A26" s="8"/>
      <c r="B26" s="5" t="s">
        <v>317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335</v>
      </c>
    </row>
    <row r="27" spans="1:9" ht="13.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67" t="s">
        <v>335</v>
      </c>
    </row>
    <row r="28" spans="1:9" ht="13.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335</v>
      </c>
    </row>
    <row r="29" spans="1:9" ht="13.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335</v>
      </c>
    </row>
    <row r="30" spans="1:9" ht="39" customHeight="1" thickBot="1">
      <c r="A30" s="213" t="s">
        <v>27</v>
      </c>
      <c r="B30" s="214"/>
      <c r="C30" s="214"/>
      <c r="D30" s="33">
        <f>SUM(D5:D29)</f>
        <v>74.84</v>
      </c>
      <c r="E30" s="33">
        <f>SUM(E5:E29)</f>
        <v>60.48</v>
      </c>
      <c r="F30" s="33">
        <f>SUM(F5:F29)</f>
        <v>185.56</v>
      </c>
      <c r="G30" s="52">
        <f>G4+G8+G10+G18+G21</f>
        <v>1570.28</v>
      </c>
      <c r="H30" s="33">
        <f>SUM(H5:H29)</f>
        <v>68.16</v>
      </c>
      <c r="I30" s="215"/>
    </row>
    <row r="31" spans="1:9" ht="12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8">
      <selection activeCell="D25" sqref="D25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28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361.11</v>
      </c>
      <c r="H4" s="203"/>
      <c r="I4" s="205"/>
      <c r="J4">
        <f>G4*100/G30</f>
        <v>22.95633268278418</v>
      </c>
    </row>
    <row r="5" spans="1:9" ht="13.5" customHeight="1">
      <c r="A5" s="7" t="s">
        <v>288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7"/>
      <c r="F8" s="137"/>
      <c r="G8" s="224">
        <f>G9+G10</f>
        <v>111.21</v>
      </c>
      <c r="H8" s="137"/>
      <c r="I8" s="132"/>
      <c r="J8">
        <f>G8*100/G30</f>
        <v>7.069795235945913</v>
      </c>
    </row>
    <row r="9" spans="1:9" ht="13.5">
      <c r="A9" s="125" t="s">
        <v>289</v>
      </c>
      <c r="B9" s="2" t="s">
        <v>305</v>
      </c>
      <c r="C9" s="11">
        <v>180</v>
      </c>
      <c r="D9" s="11">
        <v>0.9</v>
      </c>
      <c r="E9" s="11">
        <v>0</v>
      </c>
      <c r="F9" s="282">
        <v>18.18</v>
      </c>
      <c r="G9" s="11">
        <v>75.96</v>
      </c>
      <c r="H9" s="11">
        <v>5.4</v>
      </c>
      <c r="I9" s="283">
        <v>418</v>
      </c>
    </row>
    <row r="10" spans="1:9" ht="13.5">
      <c r="A10" s="9"/>
      <c r="B10" s="4" t="s">
        <v>319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8">
        <v>123</v>
      </c>
    </row>
    <row r="11" spans="1:10" ht="13.5">
      <c r="A11" s="218" t="s">
        <v>12</v>
      </c>
      <c r="B11" s="219"/>
      <c r="C11" s="220">
        <f>C12+C13+C14+C15+C16+C17+C18+C19</f>
        <v>570</v>
      </c>
      <c r="D11" s="201"/>
      <c r="E11" s="201"/>
      <c r="F11" s="201"/>
      <c r="G11" s="220">
        <f>G12+G13+G14+G15+G16+G17+G18+G19</f>
        <v>558.87</v>
      </c>
      <c r="H11" s="201"/>
      <c r="I11" s="221"/>
      <c r="J11">
        <f>G11*100/G30</f>
        <v>35.52824803087035</v>
      </c>
    </row>
    <row r="12" spans="1:10" ht="15.75" customHeight="1">
      <c r="A12" s="209" t="s">
        <v>290</v>
      </c>
      <c r="B12" s="36" t="s">
        <v>369</v>
      </c>
      <c r="C12" s="10">
        <v>40</v>
      </c>
      <c r="D12" s="10">
        <v>0.73</v>
      </c>
      <c r="E12" s="10">
        <v>2.04</v>
      </c>
      <c r="F12" s="10">
        <v>2.61</v>
      </c>
      <c r="G12" s="10">
        <v>34.42</v>
      </c>
      <c r="H12" s="19">
        <v>7.33</v>
      </c>
      <c r="I12" s="24">
        <v>21</v>
      </c>
      <c r="J12" s="262"/>
    </row>
    <row r="13" spans="1:9" ht="13.5" customHeight="1">
      <c r="A13" s="210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3.5">
      <c r="A14" s="211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3.5">
      <c r="A15" s="212"/>
      <c r="B15" s="2" t="s">
        <v>365</v>
      </c>
      <c r="C15" s="11">
        <v>110</v>
      </c>
      <c r="D15" s="11">
        <v>3.17</v>
      </c>
      <c r="E15" s="11">
        <v>2.28</v>
      </c>
      <c r="F15" s="11">
        <v>14.31</v>
      </c>
      <c r="G15" s="11">
        <v>90.22</v>
      </c>
      <c r="H15" s="15">
        <v>0</v>
      </c>
      <c r="I15" s="20">
        <v>330</v>
      </c>
    </row>
    <row r="16" spans="1:9" ht="13.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3.5">
      <c r="A17" s="125"/>
      <c r="B17" s="2" t="s">
        <v>211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3.5">
      <c r="A18" s="125"/>
      <c r="B18" s="2" t="s">
        <v>318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335</v>
      </c>
    </row>
    <row r="19" spans="1:9" ht="14.25" thickBot="1">
      <c r="A19" s="26"/>
      <c r="B19" s="27" t="s">
        <v>248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67" t="s">
        <v>335</v>
      </c>
    </row>
    <row r="20" spans="1:10" ht="13.5">
      <c r="A20" s="218" t="s">
        <v>13</v>
      </c>
      <c r="B20" s="219"/>
      <c r="C20" s="220">
        <f>C21+95</f>
        <v>245</v>
      </c>
      <c r="D20" s="201"/>
      <c r="E20" s="201"/>
      <c r="F20" s="201"/>
      <c r="G20" s="220">
        <f>G21+G22</f>
        <v>160.17000000000002</v>
      </c>
      <c r="H20" s="201"/>
      <c r="I20" s="221"/>
      <c r="J20">
        <f>G20*100/G30</f>
        <v>10.182259715326472</v>
      </c>
    </row>
    <row r="21" spans="1:10" ht="13.5">
      <c r="A21" s="9" t="s">
        <v>291</v>
      </c>
      <c r="B21" s="3" t="s">
        <v>214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2"/>
    </row>
    <row r="22" spans="1:10" ht="14.25" thickBot="1">
      <c r="A22" s="9"/>
      <c r="B22" s="4" t="s">
        <v>287</v>
      </c>
      <c r="C22" s="11" t="s">
        <v>304</v>
      </c>
      <c r="D22" s="11">
        <v>0.38</v>
      </c>
      <c r="E22" s="11">
        <v>0.38</v>
      </c>
      <c r="F22" s="11">
        <v>9.31</v>
      </c>
      <c r="G22" s="11">
        <v>44.67</v>
      </c>
      <c r="H22" s="15">
        <v>9.5</v>
      </c>
      <c r="I22" s="21">
        <v>386</v>
      </c>
      <c r="J22" s="262"/>
    </row>
    <row r="23" spans="1:10" ht="13.5">
      <c r="A23" s="207" t="s">
        <v>14</v>
      </c>
      <c r="B23" s="208"/>
      <c r="C23" s="222">
        <f>C24+C25+C26+C27+C28+C29</f>
        <v>431</v>
      </c>
      <c r="D23" s="203"/>
      <c r="E23" s="203"/>
      <c r="F23" s="203"/>
      <c r="G23" s="202">
        <f>G24+G25+G26+G27+G28+G29</f>
        <v>381.67</v>
      </c>
      <c r="H23" s="203"/>
      <c r="I23" s="205"/>
      <c r="J23">
        <f>G23*100/G30</f>
        <v>24.26336433507307</v>
      </c>
    </row>
    <row r="24" spans="1:10" ht="22.5" customHeight="1">
      <c r="A24" s="8" t="s">
        <v>292</v>
      </c>
      <c r="B24" s="36" t="s">
        <v>281</v>
      </c>
      <c r="C24" s="13">
        <v>40</v>
      </c>
      <c r="D24" s="13">
        <v>0.77</v>
      </c>
      <c r="E24" s="13">
        <v>2.11</v>
      </c>
      <c r="F24" s="13">
        <v>4.61</v>
      </c>
      <c r="G24" s="13">
        <v>40.74</v>
      </c>
      <c r="H24" s="17">
        <v>4.02</v>
      </c>
      <c r="I24" s="20">
        <v>26</v>
      </c>
      <c r="J24" s="262"/>
    </row>
    <row r="25" spans="1:9" ht="21" customHeight="1">
      <c r="A25" s="211"/>
      <c r="B25" s="6" t="s">
        <v>384</v>
      </c>
      <c r="C25" s="13">
        <v>190</v>
      </c>
      <c r="D25" s="13">
        <v>11.7</v>
      </c>
      <c r="E25" s="13">
        <v>11.44</v>
      </c>
      <c r="F25" s="13">
        <v>18.16</v>
      </c>
      <c r="G25" s="13">
        <v>223.48</v>
      </c>
      <c r="H25" s="17">
        <v>22.55</v>
      </c>
      <c r="I25" s="20" t="s">
        <v>325</v>
      </c>
    </row>
    <row r="26" spans="1:9" ht="13.5">
      <c r="A26" s="211"/>
      <c r="B26" s="5" t="s">
        <v>363</v>
      </c>
      <c r="C26" s="13">
        <v>150</v>
      </c>
      <c r="D26" s="13">
        <v>0.07</v>
      </c>
      <c r="E26" s="13">
        <v>0.02</v>
      </c>
      <c r="F26" s="13">
        <v>3</v>
      </c>
      <c r="G26" s="13">
        <v>12.48</v>
      </c>
      <c r="H26" s="53">
        <v>0.04</v>
      </c>
      <c r="I26" s="20" t="s">
        <v>70</v>
      </c>
    </row>
    <row r="27" spans="1:9" ht="13.5">
      <c r="A27" s="211"/>
      <c r="B27" s="5" t="s">
        <v>317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335</v>
      </c>
    </row>
    <row r="28" spans="1:9" ht="16.5" customHeight="1" thickBot="1">
      <c r="A28" s="26"/>
      <c r="B28" s="27" t="s">
        <v>69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67" t="s">
        <v>335</v>
      </c>
    </row>
    <row r="29" spans="1:9" ht="16.5" customHeight="1">
      <c r="A29" s="236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335</v>
      </c>
    </row>
    <row r="30" spans="1:9" ht="21.75" customHeight="1" thickBot="1">
      <c r="A30" s="213" t="s">
        <v>29</v>
      </c>
      <c r="B30" s="214"/>
      <c r="C30" s="214"/>
      <c r="D30" s="33">
        <f>SUM(D5:D29)</f>
        <v>57.46</v>
      </c>
      <c r="E30" s="33">
        <f>SUM(E5:E29)</f>
        <v>60.68</v>
      </c>
      <c r="F30" s="33">
        <f>SUM(F5:F29)</f>
        <v>196.65</v>
      </c>
      <c r="G30" s="33">
        <f>G4+G8+G11+G20+G23</f>
        <v>1573.0300000000002</v>
      </c>
      <c r="H30" s="52">
        <f>SUM(H5:H29)</f>
        <v>62.44</v>
      </c>
      <c r="I30" s="215"/>
    </row>
    <row r="31" spans="1:9" ht="15.75" customHeight="1">
      <c r="A31" s="371" t="s">
        <v>71</v>
      </c>
      <c r="B31" s="371"/>
      <c r="C31" s="371"/>
      <c r="D31" s="371"/>
      <c r="E31" s="371"/>
      <c r="F31" s="371"/>
      <c r="G31" s="371"/>
      <c r="H31" s="371"/>
      <c r="I31" s="371"/>
    </row>
    <row r="32" spans="1:9" ht="13.5">
      <c r="A32" s="382" t="s">
        <v>265</v>
      </c>
      <c r="B32" s="382"/>
      <c r="C32" s="382"/>
      <c r="D32" s="382"/>
      <c r="E32" s="382"/>
      <c r="F32" s="382"/>
      <c r="G32" s="382"/>
      <c r="H32" s="382"/>
      <c r="I32" s="382"/>
    </row>
    <row r="33" ht="12">
      <c r="A33" s="264" t="s">
        <v>280</v>
      </c>
    </row>
    <row r="34" ht="12">
      <c r="A34" t="s">
        <v>279</v>
      </c>
    </row>
    <row r="36" spans="4:9" ht="13.5">
      <c r="D36" s="310"/>
      <c r="E36" s="310"/>
      <c r="F36" s="310"/>
      <c r="G36" s="310"/>
      <c r="H36" s="310"/>
      <c r="I36" s="310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85" t="s">
        <v>385</v>
      </c>
      <c r="B1" s="385"/>
      <c r="C1" s="385"/>
      <c r="D1" s="385"/>
      <c r="E1" s="385"/>
      <c r="F1" s="385"/>
    </row>
    <row r="2" ht="12.75" thickBot="1"/>
    <row r="3" spans="1:6" ht="14.25" customHeight="1">
      <c r="A3" s="376" t="s">
        <v>9</v>
      </c>
      <c r="B3" s="378" t="s">
        <v>3</v>
      </c>
      <c r="C3" s="378"/>
      <c r="D3" s="378"/>
      <c r="E3" s="372" t="s">
        <v>4</v>
      </c>
      <c r="F3" s="374" t="s">
        <v>5</v>
      </c>
    </row>
    <row r="4" spans="1:6" ht="14.25" thickBot="1">
      <c r="A4" s="386"/>
      <c r="B4" s="38" t="s">
        <v>0</v>
      </c>
      <c r="C4" s="38" t="s">
        <v>1</v>
      </c>
      <c r="D4" s="38" t="s">
        <v>2</v>
      </c>
      <c r="E4" s="383"/>
      <c r="F4" s="384"/>
    </row>
    <row r="5" spans="1:6" ht="14.25" thickBot="1">
      <c r="A5" s="39"/>
      <c r="B5" s="40"/>
      <c r="C5" s="40"/>
      <c r="D5" s="40"/>
      <c r="E5" s="40"/>
      <c r="F5" s="41"/>
    </row>
    <row r="6" spans="1:6" ht="15">
      <c r="A6" s="43" t="s">
        <v>30</v>
      </c>
      <c r="B6" s="31"/>
      <c r="C6" s="31"/>
      <c r="D6" s="31"/>
      <c r="E6" s="31"/>
      <c r="F6" s="32"/>
    </row>
    <row r="7" spans="1:6" ht="13.5">
      <c r="A7" s="58" t="s">
        <v>97</v>
      </c>
      <c r="B7" s="10">
        <f>'День 1 Пн'!D31</f>
        <v>60.21</v>
      </c>
      <c r="C7" s="10">
        <f>'День 1 Пн'!E31</f>
        <v>56.05999999999999</v>
      </c>
      <c r="D7" s="10">
        <f>'День 1 Пн'!F31</f>
        <v>196.31</v>
      </c>
      <c r="E7" s="10">
        <f>'День 1 Пн'!G31</f>
        <v>1542.42</v>
      </c>
      <c r="F7" s="10">
        <f>'День 1 Пн'!H31</f>
        <v>48.9</v>
      </c>
    </row>
    <row r="8" spans="1:6" ht="13.5">
      <c r="A8" s="58" t="s">
        <v>98</v>
      </c>
      <c r="B8" s="42">
        <f>'День 2 Вт'!D31</f>
        <v>67.28999999999999</v>
      </c>
      <c r="C8" s="42">
        <f>'День 2 Вт'!E31</f>
        <v>63.88999999999999</v>
      </c>
      <c r="D8" s="42">
        <f>'День 2 Вт'!F31</f>
        <v>223.98999999999995</v>
      </c>
      <c r="E8" s="42">
        <f>'День 2 Вт'!G31</f>
        <v>1750.8600000000001</v>
      </c>
      <c r="F8" s="42">
        <f>'День 2 Вт'!H31</f>
        <v>43.34</v>
      </c>
    </row>
    <row r="9" spans="1:6" ht="13.5">
      <c r="A9" s="58" t="s">
        <v>99</v>
      </c>
      <c r="B9" s="42">
        <f>'День 3 Ср'!D32</f>
        <v>73.65999999999998</v>
      </c>
      <c r="C9" s="42">
        <f>'День 3 Ср'!E32</f>
        <v>66.63</v>
      </c>
      <c r="D9" s="42">
        <f>'День 3 Ср'!F32</f>
        <v>279.69999999999993</v>
      </c>
      <c r="E9" s="42">
        <f>'День 3 Ср'!G32</f>
        <v>1719.31</v>
      </c>
      <c r="F9" s="42">
        <f>'День 3 Ср'!H32</f>
        <v>120.82000000000001</v>
      </c>
    </row>
    <row r="10" spans="1:6" ht="13.5">
      <c r="A10" s="58" t="s">
        <v>100</v>
      </c>
      <c r="B10" s="10">
        <f>'День 4 Чт'!D29</f>
        <v>73.05</v>
      </c>
      <c r="C10" s="10">
        <f>'День 4 Чт'!E29</f>
        <v>58.319999999999986</v>
      </c>
      <c r="D10" s="10">
        <f>'День 4 Чт'!F29</f>
        <v>197.13000000000002</v>
      </c>
      <c r="E10" s="10">
        <f>'День 4 Чт'!G29</f>
        <v>1623.6399999999999</v>
      </c>
      <c r="F10" s="10">
        <f>'День 4 Чт'!H29</f>
        <v>78.96</v>
      </c>
    </row>
    <row r="11" spans="1:6" ht="13.5">
      <c r="A11" s="58" t="s">
        <v>101</v>
      </c>
      <c r="B11" s="42">
        <f>'День 5 Пт'!D30</f>
        <v>55.83000000000001</v>
      </c>
      <c r="C11" s="42">
        <f>'День 5 Пт'!E30</f>
        <v>62.339999999999996</v>
      </c>
      <c r="D11" s="42">
        <f>'День 5 Пт'!F30</f>
        <v>214.95</v>
      </c>
      <c r="E11" s="42">
        <f>'День 5 Пт'!G30</f>
        <v>1659.78</v>
      </c>
      <c r="F11" s="42">
        <f>'День 5 Пт'!H30</f>
        <v>131.006</v>
      </c>
    </row>
    <row r="12" spans="1:6" ht="13.5">
      <c r="A12" s="58" t="s">
        <v>102</v>
      </c>
      <c r="B12" s="10">
        <f>'День 6 Пн'!D32</f>
        <v>61.53999999999999</v>
      </c>
      <c r="C12" s="10">
        <f>'День 6 Пн'!E32</f>
        <v>51.06</v>
      </c>
      <c r="D12" s="10">
        <f>'День 6 Пн'!F32</f>
        <v>259.72999999999996</v>
      </c>
      <c r="E12" s="10">
        <f>'День 6 Пн'!G32</f>
        <v>1723.06</v>
      </c>
      <c r="F12" s="10">
        <f>'День 6 Пн'!H32</f>
        <v>45.69</v>
      </c>
    </row>
    <row r="13" spans="1:6" ht="13.5">
      <c r="A13" s="58" t="s">
        <v>103</v>
      </c>
      <c r="B13" s="42">
        <f>'День 7 Вт'!D30</f>
        <v>734.8699999999998</v>
      </c>
      <c r="C13" s="42">
        <f>'День 7 Вт'!E30</f>
        <v>57.499999999999986</v>
      </c>
      <c r="D13" s="42">
        <f>'День 7 Вт'!F30</f>
        <v>197.74000000000004</v>
      </c>
      <c r="E13" s="42">
        <f>'День 7 Вт'!G30</f>
        <v>1558.7000000000003</v>
      </c>
      <c r="F13" s="42">
        <f>'День 7 Вт'!H30</f>
        <v>122.91</v>
      </c>
    </row>
    <row r="14" spans="1:6" ht="13.5">
      <c r="A14" s="58" t="s">
        <v>104</v>
      </c>
      <c r="B14" s="10">
        <f>'День 8 Ср'!D30</f>
        <v>69.49000000000001</v>
      </c>
      <c r="C14" s="10">
        <f>'День 8 Ср'!E30</f>
        <v>64.62</v>
      </c>
      <c r="D14" s="10">
        <f>'День 8 Ср'!F30</f>
        <v>218.5</v>
      </c>
      <c r="E14" s="10">
        <f>'День 8 Ср'!G30</f>
        <v>1651.44</v>
      </c>
      <c r="F14" s="10">
        <f>'День 8 Ср'!H30</f>
        <v>97.52000000000001</v>
      </c>
    </row>
    <row r="15" spans="1:6" ht="13.5">
      <c r="A15" s="58" t="s">
        <v>105</v>
      </c>
      <c r="B15" s="42">
        <f>'День 9 Чт'!D30</f>
        <v>74.84</v>
      </c>
      <c r="C15" s="42">
        <f>'День 9 Чт'!E30</f>
        <v>60.48</v>
      </c>
      <c r="D15" s="42">
        <f>'День 9 Чт'!F30</f>
        <v>185.56</v>
      </c>
      <c r="E15" s="42">
        <f>'День 9 Чт'!G30</f>
        <v>1570.28</v>
      </c>
      <c r="F15" s="42">
        <f>'День 9 Чт'!H30</f>
        <v>68.16</v>
      </c>
    </row>
    <row r="16" spans="1:6" ht="14.25" thickBot="1">
      <c r="A16" s="59" t="s">
        <v>106</v>
      </c>
      <c r="B16" s="54">
        <f>'День 10 Пт'!D30</f>
        <v>57.46</v>
      </c>
      <c r="C16" s="54">
        <f>'День 10 Пт'!E30</f>
        <v>60.68</v>
      </c>
      <c r="D16" s="54">
        <f>'День 10 Пт'!F30</f>
        <v>196.65</v>
      </c>
      <c r="E16" s="54">
        <f>'День 10 Пт'!G30</f>
        <v>1573.0300000000002</v>
      </c>
      <c r="F16" s="54">
        <f>'День 10 Пт'!H30</f>
        <v>62.44</v>
      </c>
    </row>
    <row r="17" spans="1:6" ht="20.25" customHeight="1" thickBot="1">
      <c r="A17" s="50" t="s">
        <v>33</v>
      </c>
      <c r="B17" s="44">
        <f>SUM(B7:B16)</f>
        <v>1328.2399999999998</v>
      </c>
      <c r="C17" s="44">
        <f>SUM(C7:C16)</f>
        <v>601.5799999999999</v>
      </c>
      <c r="D17" s="44">
        <f>SUM(D7:D16)</f>
        <v>2170.2599999999998</v>
      </c>
      <c r="E17" s="44">
        <f>SUM(E7:E16)</f>
        <v>16372.520000000002</v>
      </c>
      <c r="F17" s="45">
        <f>SUM(F7:F16)</f>
        <v>819.7459999999999</v>
      </c>
    </row>
    <row r="18" spans="1:6" ht="30" customHeight="1" thickBot="1">
      <c r="A18" s="46" t="s">
        <v>32</v>
      </c>
      <c r="B18" s="252">
        <f>B17/10</f>
        <v>132.82399999999998</v>
      </c>
      <c r="C18" s="252">
        <f>C17/10</f>
        <v>60.157999999999994</v>
      </c>
      <c r="D18" s="252">
        <f>D17/10</f>
        <v>217.02599999999998</v>
      </c>
      <c r="E18" s="47">
        <f>E17/10</f>
        <v>1637.2520000000002</v>
      </c>
      <c r="F18" s="48">
        <f>F17/10</f>
        <v>81.97459999999998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7.25">
      <c r="A1" s="387" t="s">
        <v>316</v>
      </c>
      <c r="B1" s="388"/>
      <c r="C1" s="388"/>
      <c r="D1" s="388"/>
      <c r="E1" s="388"/>
      <c r="F1" s="388"/>
    </row>
    <row r="2" spans="1:5" ht="12" customHeight="1">
      <c r="A2" s="280"/>
      <c r="B2" s="280"/>
      <c r="C2" s="280"/>
      <c r="D2" s="280"/>
      <c r="E2" s="280"/>
    </row>
    <row r="3" spans="1:6" ht="15">
      <c r="A3" s="385" t="s">
        <v>386</v>
      </c>
      <c r="B3" s="385"/>
      <c r="C3" s="385"/>
      <c r="D3" s="385"/>
      <c r="E3" s="385"/>
      <c r="F3" s="385"/>
    </row>
    <row r="4" ht="12.75" thickBot="1"/>
    <row r="5" spans="1:6" ht="15.75" thickBot="1">
      <c r="A5" s="287" t="s">
        <v>9</v>
      </c>
      <c r="B5" s="288" t="s">
        <v>311</v>
      </c>
      <c r="C5" s="288" t="s">
        <v>312</v>
      </c>
      <c r="D5" s="288" t="s">
        <v>313</v>
      </c>
      <c r="E5" s="288" t="s">
        <v>314</v>
      </c>
      <c r="F5" s="289" t="s">
        <v>315</v>
      </c>
    </row>
    <row r="6" spans="1:6" ht="39" customHeight="1">
      <c r="A6" s="290" t="s">
        <v>323</v>
      </c>
      <c r="B6" s="285">
        <f>('День 1 Пн'!J4+'День 2 Вт'!J4+'День 3 Ср'!J4+'День 4 Чт'!J4+'День 5 Пт'!J4+'День 6 Пн'!J4+'День 7 Вт'!J4+'День 8 Ср'!J4+'День 9 Чт'!J4+'День 10 Пт'!J4)/10</f>
        <v>20.219282236679128</v>
      </c>
      <c r="C6" s="286">
        <f>('День 1 Пн'!J8+'День 2 Вт'!J8+'День 3 Ср'!J8+'День 4 Чт'!J8+'День 5 Пт'!J8+'День 6 Пн'!J8+'День 7 Вт'!J8+'День 8 Ср'!J8+'День 9 Чт'!J8+'День 10 Пт'!J8)/10</f>
        <v>4.718502903817564</v>
      </c>
      <c r="D6" s="309">
        <f>('День 1 Пн'!J11+'День 2 Вт'!J10+'День 3 Ср'!J10+'День 4 Чт'!J10+'День 5 Пт'!J11+'День 6 Пн'!J11+'День 7 Вт'!J10+'День 8 Ср'!J10+'День 9 Чт'!J10+'День 10 Пт'!J11)/10</f>
        <v>34.857087397059715</v>
      </c>
      <c r="E6" s="286">
        <f>('День 1 Пн'!J19+'День 2 Вт'!J18+'День 3 Ср'!J19+'День 4 Чт'!J18+'День 5 Пт'!J18+'День 6 Пн'!J19+'День 7 Вт'!J19+'День 8 Ср'!J17+'День 9 Чт'!J18+'День 10 Пт'!J20)/10</f>
        <v>14.938423452361368</v>
      </c>
      <c r="F6" s="291">
        <f>('День 1 Пн'!J22+'День 2 Вт'!J21+'День 3 Ср'!J23+'День 4 Чт'!J21+'День 5 Пт'!J21+'День 6 Пн'!J23+'День 7 Вт'!J22+'День 8 Ср'!J21+'День 9 Чт'!J21+'День 10 Пт'!J23)/10</f>
        <v>25.26670401008222</v>
      </c>
    </row>
    <row r="7" spans="1:6" ht="42" thickBot="1">
      <c r="A7" s="292" t="s">
        <v>322</v>
      </c>
      <c r="B7" s="293">
        <v>20</v>
      </c>
      <c r="C7" s="293">
        <v>5</v>
      </c>
      <c r="D7" s="293">
        <v>35</v>
      </c>
      <c r="E7" s="293">
        <v>15</v>
      </c>
      <c r="F7" s="294">
        <v>25</v>
      </c>
    </row>
    <row r="8" ht="13.5">
      <c r="A8" s="278"/>
    </row>
    <row r="9" ht="13.5">
      <c r="A9" s="278"/>
    </row>
    <row r="10" ht="13.5">
      <c r="A10" s="278"/>
    </row>
    <row r="11" ht="13.5">
      <c r="A11" s="278"/>
    </row>
    <row r="12" ht="13.5">
      <c r="A12" s="278"/>
    </row>
    <row r="13" ht="13.5">
      <c r="A13" s="278"/>
    </row>
    <row r="14" ht="13.5">
      <c r="A14" s="278"/>
    </row>
    <row r="15" ht="13.5">
      <c r="A15" s="278"/>
    </row>
    <row r="16" ht="13.5">
      <c r="A16" s="279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">
      <selection activeCell="F12" sqref="F12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4.25" thickBot="1">
      <c r="A1" s="340" t="s">
        <v>146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 t="s">
        <v>147</v>
      </c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27" ht="22.5" customHeight="1">
      <c r="A2" s="78"/>
      <c r="B2" s="79"/>
      <c r="C2" s="80"/>
      <c r="D2" s="341" t="s">
        <v>35</v>
      </c>
      <c r="E2" s="342"/>
      <c r="F2" s="343" t="s">
        <v>36</v>
      </c>
      <c r="G2" s="344"/>
      <c r="H2" s="345" t="s">
        <v>37</v>
      </c>
      <c r="I2" s="346"/>
      <c r="J2" s="343" t="s">
        <v>38</v>
      </c>
      <c r="K2" s="344"/>
      <c r="L2" s="341" t="s">
        <v>39</v>
      </c>
      <c r="M2" s="342"/>
      <c r="N2" s="343" t="s">
        <v>35</v>
      </c>
      <c r="O2" s="344"/>
      <c r="P2" s="345" t="s">
        <v>36</v>
      </c>
      <c r="Q2" s="346"/>
      <c r="R2" s="343" t="s">
        <v>37</v>
      </c>
      <c r="S2" s="344"/>
      <c r="T2" s="341" t="s">
        <v>38</v>
      </c>
      <c r="U2" s="342"/>
      <c r="V2" s="341" t="s">
        <v>39</v>
      </c>
      <c r="W2" s="344"/>
      <c r="X2" s="347" t="s">
        <v>148</v>
      </c>
      <c r="Y2" s="348"/>
      <c r="Z2" s="349" t="s">
        <v>149</v>
      </c>
      <c r="AA2" s="350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51" t="s">
        <v>377</v>
      </c>
      <c r="B4" s="352"/>
      <c r="C4" s="352"/>
      <c r="D4" s="352"/>
      <c r="E4" s="353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54">
        <v>60</v>
      </c>
      <c r="C6" s="357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157</v>
      </c>
      <c r="B7" s="355"/>
      <c r="C7" s="358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55"/>
      <c r="C8" s="358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3.5">
      <c r="A9" s="76" t="s">
        <v>159</v>
      </c>
      <c r="B9" s="356"/>
      <c r="C9" s="359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33</v>
      </c>
      <c r="I10" s="92">
        <v>33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44</v>
      </c>
      <c r="Q10" s="92">
        <v>44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250.5</v>
      </c>
      <c r="Y10" s="244">
        <f t="shared" si="1"/>
        <v>250.5</v>
      </c>
      <c r="Z10" s="95">
        <f t="shared" si="0"/>
        <v>25.05</v>
      </c>
      <c r="AA10" s="120">
        <f t="shared" si="0"/>
        <v>25.05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227</v>
      </c>
      <c r="B12" s="354">
        <v>30</v>
      </c>
      <c r="C12" s="360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3.5">
      <c r="A13" s="76" t="s">
        <v>162</v>
      </c>
      <c r="B13" s="355"/>
      <c r="C13" s="361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163</v>
      </c>
      <c r="B14" s="355"/>
      <c r="C14" s="361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55"/>
      <c r="C15" s="361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165</v>
      </c>
      <c r="B16" s="355"/>
      <c r="C16" s="361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55"/>
      <c r="C17" s="361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55"/>
      <c r="C18" s="361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168</v>
      </c>
      <c r="B19" s="355"/>
      <c r="C19" s="361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169</v>
      </c>
      <c r="B20" s="355"/>
      <c r="C20" s="361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56"/>
      <c r="C21" s="362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376</v>
      </c>
      <c r="B23" s="96">
        <v>160</v>
      </c>
      <c r="C23" s="90">
        <v>120</v>
      </c>
      <c r="D23" s="91">
        <v>209</v>
      </c>
      <c r="E23" s="250">
        <v>156.75</v>
      </c>
      <c r="F23" s="93">
        <v>188</v>
      </c>
      <c r="G23" s="189">
        <v>141</v>
      </c>
      <c r="H23" s="91">
        <v>80</v>
      </c>
      <c r="I23" s="92">
        <v>60</v>
      </c>
      <c r="J23" s="93">
        <v>196</v>
      </c>
      <c r="K23" s="251">
        <v>147</v>
      </c>
      <c r="L23" s="91">
        <v>272</v>
      </c>
      <c r="M23" s="107">
        <v>204</v>
      </c>
      <c r="N23" s="93">
        <v>121</v>
      </c>
      <c r="O23" s="187">
        <v>90.75</v>
      </c>
      <c r="P23" s="91">
        <v>181</v>
      </c>
      <c r="Q23" s="185">
        <v>135.75</v>
      </c>
      <c r="R23" s="93">
        <v>11</v>
      </c>
      <c r="S23" s="94">
        <v>8.25</v>
      </c>
      <c r="T23" s="91">
        <v>170</v>
      </c>
      <c r="U23" s="250">
        <v>127.5</v>
      </c>
      <c r="V23" s="93">
        <v>179</v>
      </c>
      <c r="W23" s="251">
        <v>134.25</v>
      </c>
      <c r="X23" s="245">
        <f t="shared" si="2"/>
        <v>1607</v>
      </c>
      <c r="Y23" s="246">
        <f t="shared" si="2"/>
        <v>1205.25</v>
      </c>
      <c r="Z23" s="95">
        <f t="shared" si="0"/>
        <v>160.7</v>
      </c>
      <c r="AA23" s="120">
        <f t="shared" si="0"/>
        <v>120.525</v>
      </c>
      <c r="AB23" s="262"/>
    </row>
    <row r="24" spans="1:27" ht="13.5" customHeight="1">
      <c r="A24" s="84" t="s">
        <v>216</v>
      </c>
      <c r="B24" s="363">
        <v>226</v>
      </c>
      <c r="C24" s="366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2253.3</v>
      </c>
      <c r="Y24" s="247">
        <f>Y25+Y26+Y27+Y28+Y29+Y30+Y31+Y32+Y33+Y34+Y35+Y36+Y37+Y38+Y39</f>
        <v>1808.28</v>
      </c>
      <c r="Z24" s="247">
        <f>Z25+Z26+Z27+Z28+Z29+Z30+Z31+Z32+Z33+Z34+Z35+Z36+Z37+Z38+Z39</f>
        <v>225.32999999999998</v>
      </c>
      <c r="AA24" s="247">
        <f>AA25+AA26+AA27+AA28+AA29+AA30+AA31+AA32+AA33+AA34+AA35+AA36+AA37+AA38+AA39</f>
        <v>180.82799999999997</v>
      </c>
    </row>
    <row r="25" spans="1:27" ht="13.5" customHeight="1">
      <c r="A25" s="76" t="s">
        <v>172</v>
      </c>
      <c r="B25" s="364"/>
      <c r="C25" s="367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64"/>
      <c r="C26" s="367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64"/>
      <c r="C27" s="367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253</v>
      </c>
      <c r="B28" s="364"/>
      <c r="C28" s="367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331</v>
      </c>
      <c r="B29" s="364"/>
      <c r="C29" s="367"/>
      <c r="D29" s="101"/>
      <c r="E29" s="102"/>
      <c r="F29" s="103"/>
      <c r="G29" s="104"/>
      <c r="H29" s="101"/>
      <c r="I29" s="102"/>
      <c r="J29" s="103"/>
      <c r="K29" s="104"/>
      <c r="L29" s="101"/>
      <c r="M29" s="102"/>
      <c r="N29" s="103"/>
      <c r="O29" s="104"/>
      <c r="P29" s="101"/>
      <c r="Q29" s="102"/>
      <c r="R29" s="103"/>
      <c r="S29" s="104"/>
      <c r="T29" s="101"/>
      <c r="U29" s="102"/>
      <c r="V29" s="103"/>
      <c r="W29" s="104"/>
      <c r="X29" s="101">
        <f t="shared" si="3"/>
        <v>0</v>
      </c>
      <c r="Y29" s="102">
        <f t="shared" si="3"/>
        <v>0</v>
      </c>
      <c r="Z29" s="105">
        <f t="shared" si="0"/>
        <v>0</v>
      </c>
      <c r="AA29" s="121">
        <f t="shared" si="0"/>
        <v>0</v>
      </c>
    </row>
    <row r="30" spans="1:27" ht="14.25" customHeight="1">
      <c r="A30" s="76" t="s">
        <v>175</v>
      </c>
      <c r="B30" s="364"/>
      <c r="C30" s="367"/>
      <c r="D30" s="91">
        <v>1</v>
      </c>
      <c r="E30" s="92">
        <v>1</v>
      </c>
      <c r="F30" s="93">
        <v>1</v>
      </c>
      <c r="G30" s="94">
        <v>1</v>
      </c>
      <c r="H30" s="91">
        <v>1</v>
      </c>
      <c r="I30" s="92">
        <v>1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374</v>
      </c>
      <c r="B31" s="364"/>
      <c r="C31" s="367"/>
      <c r="D31" s="91">
        <v>76</v>
      </c>
      <c r="E31" s="92">
        <v>60.8</v>
      </c>
      <c r="F31" s="93">
        <v>28</v>
      </c>
      <c r="G31" s="94">
        <v>22.4</v>
      </c>
      <c r="H31" s="91">
        <v>77</v>
      </c>
      <c r="I31" s="92">
        <v>61.6</v>
      </c>
      <c r="J31" s="93">
        <v>84.3</v>
      </c>
      <c r="K31" s="94">
        <v>67.44</v>
      </c>
      <c r="L31" s="91">
        <v>42</v>
      </c>
      <c r="M31" s="92">
        <v>33.6</v>
      </c>
      <c r="N31" s="93">
        <v>91</v>
      </c>
      <c r="O31" s="106">
        <v>72.8</v>
      </c>
      <c r="P31" s="192">
        <v>50</v>
      </c>
      <c r="Q31" s="92">
        <v>40</v>
      </c>
      <c r="R31" s="93">
        <v>93</v>
      </c>
      <c r="S31" s="94">
        <v>74.4</v>
      </c>
      <c r="T31" s="192">
        <v>67</v>
      </c>
      <c r="U31" s="92">
        <v>53.6</v>
      </c>
      <c r="V31" s="93">
        <v>61</v>
      </c>
      <c r="W31" s="94">
        <v>48.8</v>
      </c>
      <c r="X31" s="91">
        <f t="shared" si="3"/>
        <v>669.3</v>
      </c>
      <c r="Y31" s="92">
        <f t="shared" si="3"/>
        <v>535.44</v>
      </c>
      <c r="Z31" s="95">
        <f t="shared" si="0"/>
        <v>66.92999999999999</v>
      </c>
      <c r="AA31" s="120">
        <f t="shared" si="0"/>
        <v>53.544000000000004</v>
      </c>
    </row>
    <row r="32" spans="1:27" ht="14.25" customHeight="1">
      <c r="A32" s="194" t="s">
        <v>330</v>
      </c>
      <c r="B32" s="364"/>
      <c r="C32" s="367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64"/>
      <c r="C33" s="367"/>
      <c r="D33" s="91">
        <v>35</v>
      </c>
      <c r="E33" s="246">
        <v>29.4</v>
      </c>
      <c r="F33" s="93">
        <v>41</v>
      </c>
      <c r="G33" s="187">
        <v>34.44</v>
      </c>
      <c r="H33" s="91">
        <v>7</v>
      </c>
      <c r="I33" s="100">
        <v>5.88</v>
      </c>
      <c r="J33" s="93">
        <v>43</v>
      </c>
      <c r="K33" s="239">
        <v>36.12</v>
      </c>
      <c r="L33" s="91">
        <v>61</v>
      </c>
      <c r="M33" s="100">
        <v>51.24</v>
      </c>
      <c r="N33" s="93">
        <v>23</v>
      </c>
      <c r="O33" s="187">
        <v>19.32</v>
      </c>
      <c r="P33" s="91">
        <v>34</v>
      </c>
      <c r="Q33" s="100">
        <v>28.56</v>
      </c>
      <c r="R33" s="93">
        <v>22</v>
      </c>
      <c r="S33" s="239">
        <v>18.48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341</v>
      </c>
      <c r="Y33" s="244">
        <f t="shared" si="3"/>
        <v>286.44</v>
      </c>
      <c r="Z33" s="95">
        <f t="shared" si="0"/>
        <v>34.1</v>
      </c>
      <c r="AA33" s="120">
        <f t="shared" si="0"/>
        <v>28.644</v>
      </c>
    </row>
    <row r="34" spans="1:27" ht="12.75" customHeight="1">
      <c r="A34" s="76" t="s">
        <v>177</v>
      </c>
      <c r="B34" s="364"/>
      <c r="C34" s="367"/>
      <c r="D34" s="91">
        <v>12</v>
      </c>
      <c r="E34" s="92">
        <v>9.6</v>
      </c>
      <c r="F34" s="93">
        <v>50</v>
      </c>
      <c r="G34" s="106">
        <v>40</v>
      </c>
      <c r="H34" s="91">
        <v>160</v>
      </c>
      <c r="I34" s="92">
        <v>128</v>
      </c>
      <c r="J34" s="93">
        <v>44</v>
      </c>
      <c r="K34" s="94">
        <v>35.2</v>
      </c>
      <c r="L34" s="91">
        <v>160</v>
      </c>
      <c r="M34" s="92">
        <v>128</v>
      </c>
      <c r="N34" s="93">
        <v>43</v>
      </c>
      <c r="O34" s="94">
        <v>34.4</v>
      </c>
      <c r="P34" s="91">
        <v>216</v>
      </c>
      <c r="Q34" s="92">
        <v>172.8</v>
      </c>
      <c r="R34" s="93">
        <v>15</v>
      </c>
      <c r="S34" s="94">
        <v>12</v>
      </c>
      <c r="T34" s="91"/>
      <c r="U34" s="240"/>
      <c r="V34" s="93">
        <v>124</v>
      </c>
      <c r="W34" s="94">
        <v>99.2</v>
      </c>
      <c r="X34" s="243">
        <f t="shared" si="3"/>
        <v>824</v>
      </c>
      <c r="Y34" s="244">
        <f t="shared" si="3"/>
        <v>659.1999999999999</v>
      </c>
      <c r="Z34" s="95">
        <f t="shared" si="0"/>
        <v>82.4</v>
      </c>
      <c r="AA34" s="120">
        <f t="shared" si="0"/>
        <v>65.91999999999999</v>
      </c>
    </row>
    <row r="35" spans="1:27" ht="12.75" customHeight="1">
      <c r="A35" s="76" t="s">
        <v>375</v>
      </c>
      <c r="B35" s="364"/>
      <c r="C35" s="367"/>
      <c r="D35" s="91">
        <v>12</v>
      </c>
      <c r="E35" s="92">
        <v>9.6</v>
      </c>
      <c r="F35" s="93">
        <v>69</v>
      </c>
      <c r="G35" s="94">
        <v>55.2</v>
      </c>
      <c r="H35" s="91">
        <v>55</v>
      </c>
      <c r="I35" s="92">
        <v>44</v>
      </c>
      <c r="J35" s="93"/>
      <c r="K35" s="94"/>
      <c r="L35" s="91">
        <v>55</v>
      </c>
      <c r="M35" s="92">
        <v>44</v>
      </c>
      <c r="N35" s="93">
        <v>55</v>
      </c>
      <c r="O35" s="94">
        <v>44</v>
      </c>
      <c r="P35" s="91">
        <v>12</v>
      </c>
      <c r="Q35" s="107">
        <v>9.6</v>
      </c>
      <c r="R35" s="93">
        <v>48</v>
      </c>
      <c r="S35" s="94">
        <v>38.4</v>
      </c>
      <c r="T35" s="91"/>
      <c r="U35" s="92"/>
      <c r="V35" s="93"/>
      <c r="W35" s="94"/>
      <c r="X35" s="91">
        <f t="shared" si="3"/>
        <v>306</v>
      </c>
      <c r="Y35" s="92">
        <f t="shared" si="3"/>
        <v>244.79999999999998</v>
      </c>
      <c r="Z35" s="95">
        <f t="shared" si="0"/>
        <v>30.6</v>
      </c>
      <c r="AA35" s="120">
        <f t="shared" si="0"/>
        <v>24.479999999999997</v>
      </c>
    </row>
    <row r="36" spans="1:27" ht="12" customHeight="1">
      <c r="A36" s="85" t="s">
        <v>178</v>
      </c>
      <c r="B36" s="364"/>
      <c r="C36" s="367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3.5">
      <c r="A37" s="85" t="s">
        <v>329</v>
      </c>
      <c r="B37" s="364"/>
      <c r="C37" s="367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13.5">
      <c r="A38" s="76" t="s">
        <v>179</v>
      </c>
      <c r="B38" s="364"/>
      <c r="C38" s="367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13.5">
      <c r="A39" s="76" t="s">
        <v>233</v>
      </c>
      <c r="B39" s="365"/>
      <c r="C39" s="368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54">
        <v>108</v>
      </c>
      <c r="C40" s="357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1127.95</v>
      </c>
      <c r="Y40" s="244">
        <f>Y41+Y42+Y43+Y44+Y47</f>
        <v>950</v>
      </c>
      <c r="Z40" s="95">
        <f t="shared" si="4"/>
        <v>112.795</v>
      </c>
      <c r="AA40" s="271">
        <f t="shared" si="4"/>
        <v>95</v>
      </c>
    </row>
    <row r="41" spans="1:27" ht="13.5">
      <c r="A41" s="76" t="s">
        <v>181</v>
      </c>
      <c r="B41" s="355"/>
      <c r="C41" s="358"/>
      <c r="D41" s="91">
        <v>108</v>
      </c>
      <c r="E41" s="92">
        <v>95</v>
      </c>
      <c r="F41" s="93"/>
      <c r="G41" s="187"/>
      <c r="H41" s="91"/>
      <c r="I41" s="92"/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/>
      <c r="S41" s="94"/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432</v>
      </c>
      <c r="Y41" s="244">
        <f t="shared" si="5"/>
        <v>380</v>
      </c>
      <c r="Z41" s="95">
        <f t="shared" si="4"/>
        <v>43.2</v>
      </c>
      <c r="AA41" s="120">
        <f t="shared" si="4"/>
        <v>38</v>
      </c>
    </row>
    <row r="42" spans="1:27" ht="13.5">
      <c r="A42" s="76" t="s">
        <v>182</v>
      </c>
      <c r="B42" s="355"/>
      <c r="C42" s="358"/>
      <c r="D42" s="91"/>
      <c r="E42" s="92"/>
      <c r="F42" s="93">
        <v>106</v>
      </c>
      <c r="G42" s="94">
        <v>95</v>
      </c>
      <c r="H42" s="91"/>
      <c r="I42" s="92"/>
      <c r="J42" s="93">
        <v>106</v>
      </c>
      <c r="K42" s="94">
        <v>95</v>
      </c>
      <c r="L42" s="91"/>
      <c r="M42" s="92"/>
      <c r="N42" s="93"/>
      <c r="O42" s="94"/>
      <c r="P42" s="91">
        <v>106</v>
      </c>
      <c r="Q42" s="92">
        <v>95</v>
      </c>
      <c r="R42" s="93"/>
      <c r="S42" s="94"/>
      <c r="T42" s="91">
        <v>106</v>
      </c>
      <c r="U42" s="100">
        <v>95</v>
      </c>
      <c r="V42" s="93"/>
      <c r="W42" s="94"/>
      <c r="X42" s="243">
        <f t="shared" si="5"/>
        <v>424</v>
      </c>
      <c r="Y42" s="244">
        <f t="shared" si="5"/>
        <v>380</v>
      </c>
      <c r="Z42" s="95">
        <f t="shared" si="4"/>
        <v>42.4</v>
      </c>
      <c r="AA42" s="120">
        <f t="shared" si="4"/>
        <v>38</v>
      </c>
    </row>
    <row r="43" spans="1:27" ht="12.75" customHeight="1">
      <c r="A43" s="76" t="s">
        <v>332</v>
      </c>
      <c r="B43" s="355"/>
      <c r="C43" s="358"/>
      <c r="D43" s="91"/>
      <c r="E43" s="92"/>
      <c r="F43" s="93"/>
      <c r="G43" s="94"/>
      <c r="H43" s="91">
        <v>129</v>
      </c>
      <c r="I43" s="92">
        <v>95</v>
      </c>
      <c r="J43" s="93"/>
      <c r="K43" s="94"/>
      <c r="L43" s="91"/>
      <c r="M43" s="92"/>
      <c r="N43" s="93"/>
      <c r="O43" s="94"/>
      <c r="P43" s="91"/>
      <c r="Q43" s="92"/>
      <c r="R43" s="93"/>
      <c r="S43" s="94"/>
      <c r="T43" s="91"/>
      <c r="U43" s="92"/>
      <c r="V43" s="93"/>
      <c r="W43" s="94"/>
      <c r="X43" s="243">
        <f t="shared" si="5"/>
        <v>129</v>
      </c>
      <c r="Y43" s="244">
        <f t="shared" si="5"/>
        <v>95</v>
      </c>
      <c r="Z43" s="95">
        <f t="shared" si="4"/>
        <v>12.9</v>
      </c>
      <c r="AA43" s="120">
        <f t="shared" si="4"/>
        <v>9.5</v>
      </c>
    </row>
    <row r="44" spans="1:27" ht="12.75" customHeight="1">
      <c r="A44" s="76" t="s">
        <v>183</v>
      </c>
      <c r="B44" s="355"/>
      <c r="C44" s="358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>
        <v>142.95</v>
      </c>
      <c r="S44" s="94">
        <v>95</v>
      </c>
      <c r="T44" s="91"/>
      <c r="U44" s="92"/>
      <c r="V44" s="93"/>
      <c r="W44" s="94"/>
      <c r="X44" s="243">
        <f t="shared" si="5"/>
        <v>142.95</v>
      </c>
      <c r="Y44" s="244">
        <f t="shared" si="5"/>
        <v>95</v>
      </c>
      <c r="Z44" s="95">
        <f t="shared" si="4"/>
        <v>14.294999999999998</v>
      </c>
      <c r="AA44" s="120">
        <f t="shared" si="4"/>
        <v>9.5</v>
      </c>
    </row>
    <row r="45" spans="1:27" ht="13.5">
      <c r="A45" s="76" t="s">
        <v>184</v>
      </c>
      <c r="B45" s="355"/>
      <c r="C45" s="358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55"/>
      <c r="C46" s="358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56"/>
      <c r="C47" s="359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234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3.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20</v>
      </c>
      <c r="K49" s="94">
        <v>20</v>
      </c>
      <c r="L49" s="91">
        <v>16</v>
      </c>
      <c r="M49" s="92">
        <v>16</v>
      </c>
      <c r="N49" s="93">
        <v>32</v>
      </c>
      <c r="O49" s="94">
        <v>32</v>
      </c>
      <c r="P49" s="91">
        <v>21.5</v>
      </c>
      <c r="Q49" s="92">
        <v>21.5</v>
      </c>
      <c r="R49" s="190">
        <v>37</v>
      </c>
      <c r="S49" s="94">
        <v>37</v>
      </c>
      <c r="T49" s="192">
        <v>20.5</v>
      </c>
      <c r="U49" s="92">
        <v>20.5</v>
      </c>
      <c r="V49" s="93">
        <v>14.5</v>
      </c>
      <c r="W49" s="94">
        <v>14.5</v>
      </c>
      <c r="X49" s="243">
        <f t="shared" si="5"/>
        <v>250.5</v>
      </c>
      <c r="Y49" s="244">
        <f t="shared" si="5"/>
        <v>250.5</v>
      </c>
      <c r="Z49" s="95">
        <f t="shared" si="4"/>
        <v>25.05</v>
      </c>
      <c r="AA49" s="120">
        <f t="shared" si="4"/>
        <v>25.05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3.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3.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246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54">
        <v>34</v>
      </c>
      <c r="C55" s="357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55"/>
      <c r="C56" s="358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3.5">
      <c r="A57" s="76" t="s">
        <v>194</v>
      </c>
      <c r="B57" s="356"/>
      <c r="C57" s="359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267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231</v>
      </c>
      <c r="B59" s="354">
        <v>390</v>
      </c>
      <c r="C59" s="357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55"/>
      <c r="C60" s="358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255</v>
      </c>
      <c r="B61" s="355"/>
      <c r="C61" s="358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55"/>
      <c r="C62" s="358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55"/>
      <c r="C63" s="358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3.5">
      <c r="A64" s="76" t="s">
        <v>198</v>
      </c>
      <c r="B64" s="356"/>
      <c r="C64" s="359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230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18</v>
      </c>
      <c r="E66" s="92">
        <v>18</v>
      </c>
      <c r="F66" s="93">
        <v>16</v>
      </c>
      <c r="G66" s="94">
        <v>16</v>
      </c>
      <c r="H66" s="91">
        <v>8</v>
      </c>
      <c r="I66" s="92">
        <v>8</v>
      </c>
      <c r="J66" s="93">
        <v>11</v>
      </c>
      <c r="K66" s="94">
        <v>11</v>
      </c>
      <c r="L66" s="91">
        <v>3</v>
      </c>
      <c r="M66" s="92">
        <v>3</v>
      </c>
      <c r="N66" s="93">
        <v>7</v>
      </c>
      <c r="O66" s="94">
        <v>7</v>
      </c>
      <c r="P66" s="91">
        <v>10</v>
      </c>
      <c r="Q66" s="92">
        <v>10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11</v>
      </c>
      <c r="G67" s="94">
        <v>10.23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43</v>
      </c>
      <c r="Y67" s="248">
        <f t="shared" si="7"/>
        <v>39.989999999999995</v>
      </c>
      <c r="Z67" s="95">
        <f t="shared" si="4"/>
        <v>4.3</v>
      </c>
      <c r="AA67" s="122">
        <f t="shared" si="4"/>
        <v>3.9989999999999997</v>
      </c>
    </row>
    <row r="68" spans="1:27" ht="15.75" customHeight="1">
      <c r="A68" s="83" t="s">
        <v>228</v>
      </c>
      <c r="B68" s="186" t="s">
        <v>266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14</v>
      </c>
      <c r="I69" s="92">
        <v>14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17</v>
      </c>
      <c r="Q69" s="92">
        <v>17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180</v>
      </c>
      <c r="Y69" s="244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8</v>
      </c>
      <c r="I70" s="92">
        <v>8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10.5</v>
      </c>
      <c r="Q70" s="92">
        <v>10.5</v>
      </c>
      <c r="R70" s="93">
        <v>7</v>
      </c>
      <c r="S70" s="94">
        <v>7</v>
      </c>
      <c r="T70" s="91">
        <v>14.5</v>
      </c>
      <c r="U70" s="92">
        <v>14.5</v>
      </c>
      <c r="V70" s="190">
        <v>8</v>
      </c>
      <c r="W70" s="94">
        <v>8</v>
      </c>
      <c r="X70" s="243">
        <f t="shared" si="7"/>
        <v>89</v>
      </c>
      <c r="Y70" s="244">
        <f t="shared" si="7"/>
        <v>89</v>
      </c>
      <c r="Z70" s="95">
        <f t="shared" si="9"/>
        <v>8.9</v>
      </c>
      <c r="AA70" s="120">
        <f t="shared" si="8"/>
        <v>8.9</v>
      </c>
    </row>
    <row r="71" spans="1:27" ht="12.75" customHeight="1">
      <c r="A71" s="83" t="s">
        <v>252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217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218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219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54">
        <v>9</v>
      </c>
      <c r="C75" s="357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55"/>
      <c r="C76" s="358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55"/>
      <c r="C77" s="358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55"/>
      <c r="C78" s="358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56"/>
      <c r="C79" s="359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229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232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55:B57"/>
    <mergeCell ref="C55:C57"/>
    <mergeCell ref="B59:B64"/>
    <mergeCell ref="C59:C64"/>
    <mergeCell ref="B75:B79"/>
    <mergeCell ref="C75:C79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E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1">
      <selection activeCell="W24" sqref="W24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4.25" thickBot="1">
      <c r="A1" s="340" t="s">
        <v>146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 t="s">
        <v>147</v>
      </c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27" ht="22.5" customHeight="1">
      <c r="A2" s="78"/>
      <c r="B2" s="79"/>
      <c r="C2" s="80"/>
      <c r="D2" s="341" t="s">
        <v>35</v>
      </c>
      <c r="E2" s="342"/>
      <c r="F2" s="343" t="s">
        <v>36</v>
      </c>
      <c r="G2" s="344"/>
      <c r="H2" s="345" t="s">
        <v>37</v>
      </c>
      <c r="I2" s="346"/>
      <c r="J2" s="343" t="s">
        <v>38</v>
      </c>
      <c r="K2" s="344"/>
      <c r="L2" s="341" t="s">
        <v>39</v>
      </c>
      <c r="M2" s="342"/>
      <c r="N2" s="343" t="s">
        <v>35</v>
      </c>
      <c r="O2" s="344"/>
      <c r="P2" s="345" t="s">
        <v>36</v>
      </c>
      <c r="Q2" s="346"/>
      <c r="R2" s="343" t="s">
        <v>37</v>
      </c>
      <c r="S2" s="344"/>
      <c r="T2" s="341" t="s">
        <v>38</v>
      </c>
      <c r="U2" s="342"/>
      <c r="V2" s="341" t="s">
        <v>39</v>
      </c>
      <c r="W2" s="344"/>
      <c r="X2" s="347" t="s">
        <v>148</v>
      </c>
      <c r="Y2" s="348"/>
      <c r="Z2" s="349" t="s">
        <v>149</v>
      </c>
      <c r="AA2" s="350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51" t="s">
        <v>378</v>
      </c>
      <c r="B4" s="352"/>
      <c r="C4" s="352"/>
      <c r="D4" s="352"/>
      <c r="E4" s="353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54">
        <v>60</v>
      </c>
      <c r="C6" s="357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157</v>
      </c>
      <c r="B7" s="355"/>
      <c r="C7" s="358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55"/>
      <c r="C8" s="358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3.5">
      <c r="A9" s="76" t="s">
        <v>159</v>
      </c>
      <c r="B9" s="356"/>
      <c r="C9" s="359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33</v>
      </c>
      <c r="I10" s="92">
        <v>33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44</v>
      </c>
      <c r="Q10" s="92">
        <v>44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250.5</v>
      </c>
      <c r="Y10" s="244">
        <f t="shared" si="1"/>
        <v>250.5</v>
      </c>
      <c r="Z10" s="95">
        <f t="shared" si="0"/>
        <v>25.05</v>
      </c>
      <c r="AA10" s="120">
        <f t="shared" si="0"/>
        <v>25.05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227</v>
      </c>
      <c r="B12" s="354">
        <v>30</v>
      </c>
      <c r="C12" s="360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3.5">
      <c r="A13" s="76" t="s">
        <v>162</v>
      </c>
      <c r="B13" s="355"/>
      <c r="C13" s="361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163</v>
      </c>
      <c r="B14" s="355"/>
      <c r="C14" s="361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55"/>
      <c r="C15" s="361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165</v>
      </c>
      <c r="B16" s="355"/>
      <c r="C16" s="361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55"/>
      <c r="C17" s="361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55"/>
      <c r="C18" s="361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168</v>
      </c>
      <c r="B19" s="355"/>
      <c r="C19" s="361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169</v>
      </c>
      <c r="B20" s="355"/>
      <c r="C20" s="361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56"/>
      <c r="C21" s="362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376</v>
      </c>
      <c r="B23" s="96">
        <v>172</v>
      </c>
      <c r="C23" s="90">
        <v>120</v>
      </c>
      <c r="D23" s="91">
        <v>221</v>
      </c>
      <c r="E23" s="250">
        <v>154.7</v>
      </c>
      <c r="F23" s="93">
        <v>198</v>
      </c>
      <c r="G23" s="189">
        <v>138.6</v>
      </c>
      <c r="H23" s="91">
        <v>86</v>
      </c>
      <c r="I23" s="92">
        <v>60.2</v>
      </c>
      <c r="J23" s="93">
        <v>211</v>
      </c>
      <c r="K23" s="251">
        <v>147.7</v>
      </c>
      <c r="L23" s="91">
        <v>291</v>
      </c>
      <c r="M23" s="107">
        <v>203.7</v>
      </c>
      <c r="N23" s="93">
        <v>129</v>
      </c>
      <c r="O23" s="187">
        <v>90.3</v>
      </c>
      <c r="P23" s="91">
        <v>195</v>
      </c>
      <c r="Q23" s="185">
        <v>136.5</v>
      </c>
      <c r="R23" s="93">
        <v>12</v>
      </c>
      <c r="S23" s="94">
        <v>8.4</v>
      </c>
      <c r="T23" s="91">
        <v>182</v>
      </c>
      <c r="U23" s="250">
        <v>127.5</v>
      </c>
      <c r="V23" s="93">
        <v>192</v>
      </c>
      <c r="W23" s="251">
        <v>134.4</v>
      </c>
      <c r="X23" s="245">
        <f t="shared" si="2"/>
        <v>1717</v>
      </c>
      <c r="Y23" s="246">
        <f t="shared" si="2"/>
        <v>1202</v>
      </c>
      <c r="Z23" s="95">
        <f t="shared" si="0"/>
        <v>171.7</v>
      </c>
      <c r="AA23" s="120">
        <f t="shared" si="0"/>
        <v>120.2</v>
      </c>
      <c r="AB23" s="262"/>
    </row>
    <row r="24" spans="1:27" ht="13.5" customHeight="1">
      <c r="A24" s="84" t="s">
        <v>216</v>
      </c>
      <c r="B24" s="363">
        <v>226</v>
      </c>
      <c r="C24" s="366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2253.3</v>
      </c>
      <c r="Y24" s="247">
        <f>Y25+Y26+Y27+Y28+Y29+Y30+Y31+Y32+Y33+Y34+Y35+Y36+Y37+Y38+Y39</f>
        <v>1808.28</v>
      </c>
      <c r="Z24" s="247">
        <f>Z25+Z26+Z27+Z28+Z29+Z30+Z31+Z32+Z33+Z34+Z35+Z36+Z37+Z38+Z39</f>
        <v>225.32999999999998</v>
      </c>
      <c r="AA24" s="247">
        <f>AA25+AA26+AA27+AA28+AA29+AA30+AA31+AA32+AA33+AA34+AA35+AA36+AA37+AA38+AA39</f>
        <v>180.82799999999997</v>
      </c>
    </row>
    <row r="25" spans="1:27" ht="13.5" customHeight="1">
      <c r="A25" s="76" t="s">
        <v>172</v>
      </c>
      <c r="B25" s="364"/>
      <c r="C25" s="367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64"/>
      <c r="C26" s="367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64"/>
      <c r="C27" s="367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253</v>
      </c>
      <c r="B28" s="364"/>
      <c r="C28" s="367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331</v>
      </c>
      <c r="B29" s="364"/>
      <c r="C29" s="367"/>
      <c r="D29" s="101"/>
      <c r="E29" s="102"/>
      <c r="F29" s="103"/>
      <c r="G29" s="104"/>
      <c r="H29" s="101"/>
      <c r="I29" s="102"/>
      <c r="J29" s="103"/>
      <c r="K29" s="104"/>
      <c r="L29" s="101"/>
      <c r="M29" s="102"/>
      <c r="N29" s="103"/>
      <c r="O29" s="104"/>
      <c r="P29" s="101"/>
      <c r="Q29" s="102"/>
      <c r="R29" s="103"/>
      <c r="S29" s="104"/>
      <c r="T29" s="101"/>
      <c r="U29" s="102"/>
      <c r="V29" s="103"/>
      <c r="W29" s="104"/>
      <c r="X29" s="101">
        <f t="shared" si="3"/>
        <v>0</v>
      </c>
      <c r="Y29" s="102">
        <f t="shared" si="3"/>
        <v>0</v>
      </c>
      <c r="Z29" s="105">
        <f t="shared" si="0"/>
        <v>0</v>
      </c>
      <c r="AA29" s="121">
        <f t="shared" si="0"/>
        <v>0</v>
      </c>
    </row>
    <row r="30" spans="1:27" ht="14.25" customHeight="1">
      <c r="A30" s="76" t="s">
        <v>175</v>
      </c>
      <c r="B30" s="364"/>
      <c r="C30" s="367"/>
      <c r="D30" s="91">
        <v>1</v>
      </c>
      <c r="E30" s="92">
        <v>1</v>
      </c>
      <c r="F30" s="93">
        <v>1</v>
      </c>
      <c r="G30" s="94">
        <v>1</v>
      </c>
      <c r="H30" s="91">
        <v>1</v>
      </c>
      <c r="I30" s="92">
        <v>1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374</v>
      </c>
      <c r="B31" s="364"/>
      <c r="C31" s="367"/>
      <c r="D31" s="91">
        <v>76</v>
      </c>
      <c r="E31" s="92">
        <v>60.8</v>
      </c>
      <c r="F31" s="93">
        <v>28</v>
      </c>
      <c r="G31" s="94">
        <v>22.4</v>
      </c>
      <c r="H31" s="91">
        <v>77</v>
      </c>
      <c r="I31" s="92">
        <v>61.6</v>
      </c>
      <c r="J31" s="93">
        <v>84.3</v>
      </c>
      <c r="K31" s="94">
        <v>67.44</v>
      </c>
      <c r="L31" s="91">
        <v>42</v>
      </c>
      <c r="M31" s="92">
        <v>33.6</v>
      </c>
      <c r="N31" s="93">
        <v>91</v>
      </c>
      <c r="O31" s="106">
        <v>72.8</v>
      </c>
      <c r="P31" s="192">
        <v>50</v>
      </c>
      <c r="Q31" s="92">
        <v>40</v>
      </c>
      <c r="R31" s="93">
        <v>93</v>
      </c>
      <c r="S31" s="94">
        <v>74.4</v>
      </c>
      <c r="T31" s="192">
        <v>67</v>
      </c>
      <c r="U31" s="92">
        <v>53.6</v>
      </c>
      <c r="V31" s="93">
        <v>61</v>
      </c>
      <c r="W31" s="94">
        <v>48.8</v>
      </c>
      <c r="X31" s="91">
        <f t="shared" si="3"/>
        <v>669.3</v>
      </c>
      <c r="Y31" s="92">
        <f t="shared" si="3"/>
        <v>535.44</v>
      </c>
      <c r="Z31" s="95">
        <f t="shared" si="0"/>
        <v>66.92999999999999</v>
      </c>
      <c r="AA31" s="120">
        <f t="shared" si="0"/>
        <v>53.544000000000004</v>
      </c>
    </row>
    <row r="32" spans="1:27" ht="14.25" customHeight="1">
      <c r="A32" s="194" t="s">
        <v>330</v>
      </c>
      <c r="B32" s="364"/>
      <c r="C32" s="367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64"/>
      <c r="C33" s="367"/>
      <c r="D33" s="91">
        <v>35</v>
      </c>
      <c r="E33" s="246">
        <v>29.4</v>
      </c>
      <c r="F33" s="93">
        <v>41</v>
      </c>
      <c r="G33" s="187">
        <v>34.44</v>
      </c>
      <c r="H33" s="91">
        <v>7</v>
      </c>
      <c r="I33" s="100">
        <v>5.88</v>
      </c>
      <c r="J33" s="93">
        <v>43</v>
      </c>
      <c r="K33" s="239">
        <v>36.12</v>
      </c>
      <c r="L33" s="91">
        <v>61</v>
      </c>
      <c r="M33" s="100">
        <v>51.24</v>
      </c>
      <c r="N33" s="93">
        <v>23</v>
      </c>
      <c r="O33" s="187">
        <v>19.32</v>
      </c>
      <c r="P33" s="91">
        <v>34</v>
      </c>
      <c r="Q33" s="100">
        <v>28.56</v>
      </c>
      <c r="R33" s="93">
        <v>22</v>
      </c>
      <c r="S33" s="239">
        <v>18.48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341</v>
      </c>
      <c r="Y33" s="244">
        <f t="shared" si="3"/>
        <v>286.44</v>
      </c>
      <c r="Z33" s="95">
        <f t="shared" si="0"/>
        <v>34.1</v>
      </c>
      <c r="AA33" s="120">
        <f t="shared" si="0"/>
        <v>28.644</v>
      </c>
    </row>
    <row r="34" spans="1:27" ht="12.75" customHeight="1">
      <c r="A34" s="76" t="s">
        <v>177</v>
      </c>
      <c r="B34" s="364"/>
      <c r="C34" s="367"/>
      <c r="D34" s="91">
        <v>12</v>
      </c>
      <c r="E34" s="92">
        <v>9.6</v>
      </c>
      <c r="F34" s="93">
        <v>50</v>
      </c>
      <c r="G34" s="106">
        <v>40</v>
      </c>
      <c r="H34" s="91">
        <v>160</v>
      </c>
      <c r="I34" s="92">
        <v>128</v>
      </c>
      <c r="J34" s="93">
        <v>44</v>
      </c>
      <c r="K34" s="94">
        <v>35.2</v>
      </c>
      <c r="L34" s="91">
        <v>160</v>
      </c>
      <c r="M34" s="92">
        <v>128</v>
      </c>
      <c r="N34" s="93">
        <v>43</v>
      </c>
      <c r="O34" s="94">
        <v>34.4</v>
      </c>
      <c r="P34" s="91">
        <v>216</v>
      </c>
      <c r="Q34" s="92">
        <v>172.8</v>
      </c>
      <c r="R34" s="93">
        <v>15</v>
      </c>
      <c r="S34" s="94">
        <v>12</v>
      </c>
      <c r="T34" s="91"/>
      <c r="U34" s="240"/>
      <c r="V34" s="93">
        <v>124</v>
      </c>
      <c r="W34" s="94">
        <v>99.2</v>
      </c>
      <c r="X34" s="243">
        <f t="shared" si="3"/>
        <v>824</v>
      </c>
      <c r="Y34" s="244">
        <f t="shared" si="3"/>
        <v>659.1999999999999</v>
      </c>
      <c r="Z34" s="95">
        <f t="shared" si="0"/>
        <v>82.4</v>
      </c>
      <c r="AA34" s="120">
        <f t="shared" si="0"/>
        <v>65.91999999999999</v>
      </c>
    </row>
    <row r="35" spans="1:27" ht="12.75" customHeight="1">
      <c r="A35" s="76" t="s">
        <v>375</v>
      </c>
      <c r="B35" s="364"/>
      <c r="C35" s="367"/>
      <c r="D35" s="91">
        <v>12</v>
      </c>
      <c r="E35" s="92">
        <v>9.6</v>
      </c>
      <c r="F35" s="93">
        <v>69</v>
      </c>
      <c r="G35" s="94">
        <v>55.2</v>
      </c>
      <c r="H35" s="91">
        <v>55</v>
      </c>
      <c r="I35" s="92">
        <v>44</v>
      </c>
      <c r="J35" s="93"/>
      <c r="K35" s="94"/>
      <c r="L35" s="91">
        <v>55</v>
      </c>
      <c r="M35" s="92">
        <v>44</v>
      </c>
      <c r="N35" s="93">
        <v>55</v>
      </c>
      <c r="O35" s="94">
        <v>44</v>
      </c>
      <c r="P35" s="91">
        <v>12</v>
      </c>
      <c r="Q35" s="107">
        <v>9.6</v>
      </c>
      <c r="R35" s="93">
        <v>48</v>
      </c>
      <c r="S35" s="94">
        <v>38.4</v>
      </c>
      <c r="T35" s="91"/>
      <c r="U35" s="92"/>
      <c r="V35" s="93"/>
      <c r="W35" s="94"/>
      <c r="X35" s="91">
        <f t="shared" si="3"/>
        <v>306</v>
      </c>
      <c r="Y35" s="92">
        <f t="shared" si="3"/>
        <v>244.79999999999998</v>
      </c>
      <c r="Z35" s="95">
        <f t="shared" si="0"/>
        <v>30.6</v>
      </c>
      <c r="AA35" s="120">
        <f t="shared" si="0"/>
        <v>24.479999999999997</v>
      </c>
    </row>
    <row r="36" spans="1:27" ht="12" customHeight="1">
      <c r="A36" s="85" t="s">
        <v>178</v>
      </c>
      <c r="B36" s="364"/>
      <c r="C36" s="367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3.5">
      <c r="A37" s="85" t="s">
        <v>329</v>
      </c>
      <c r="B37" s="364"/>
      <c r="C37" s="367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13.5">
      <c r="A38" s="76" t="s">
        <v>179</v>
      </c>
      <c r="B38" s="364"/>
      <c r="C38" s="367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13.5">
      <c r="A39" s="76" t="s">
        <v>233</v>
      </c>
      <c r="B39" s="365"/>
      <c r="C39" s="368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54">
        <v>108</v>
      </c>
      <c r="C40" s="357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1127.95</v>
      </c>
      <c r="Y40" s="244">
        <f>Y41+Y42+Y43+Y44+Y47</f>
        <v>950</v>
      </c>
      <c r="Z40" s="95">
        <f t="shared" si="4"/>
        <v>112.795</v>
      </c>
      <c r="AA40" s="271">
        <f t="shared" si="4"/>
        <v>95</v>
      </c>
    </row>
    <row r="41" spans="1:27" ht="13.5">
      <c r="A41" s="76" t="s">
        <v>181</v>
      </c>
      <c r="B41" s="355"/>
      <c r="C41" s="358"/>
      <c r="D41" s="91">
        <v>108</v>
      </c>
      <c r="E41" s="92">
        <v>95</v>
      </c>
      <c r="F41" s="93"/>
      <c r="G41" s="187"/>
      <c r="H41" s="91"/>
      <c r="I41" s="92"/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/>
      <c r="S41" s="94"/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432</v>
      </c>
      <c r="Y41" s="244">
        <f t="shared" si="5"/>
        <v>380</v>
      </c>
      <c r="Z41" s="95">
        <f t="shared" si="4"/>
        <v>43.2</v>
      </c>
      <c r="AA41" s="120">
        <f t="shared" si="4"/>
        <v>38</v>
      </c>
    </row>
    <row r="42" spans="1:27" ht="13.5">
      <c r="A42" s="76" t="s">
        <v>182</v>
      </c>
      <c r="B42" s="355"/>
      <c r="C42" s="358"/>
      <c r="D42" s="91"/>
      <c r="E42" s="92"/>
      <c r="F42" s="93">
        <v>106</v>
      </c>
      <c r="G42" s="94">
        <v>95</v>
      </c>
      <c r="H42" s="91"/>
      <c r="I42" s="92"/>
      <c r="J42" s="93">
        <v>106</v>
      </c>
      <c r="K42" s="94">
        <v>95</v>
      </c>
      <c r="L42" s="91"/>
      <c r="M42" s="92"/>
      <c r="N42" s="93"/>
      <c r="O42" s="94"/>
      <c r="P42" s="91">
        <v>106</v>
      </c>
      <c r="Q42" s="92">
        <v>95</v>
      </c>
      <c r="R42" s="93"/>
      <c r="S42" s="94"/>
      <c r="T42" s="91">
        <v>106</v>
      </c>
      <c r="U42" s="100">
        <v>95</v>
      </c>
      <c r="V42" s="93"/>
      <c r="W42" s="94"/>
      <c r="X42" s="243">
        <f t="shared" si="5"/>
        <v>424</v>
      </c>
      <c r="Y42" s="244">
        <f t="shared" si="5"/>
        <v>380</v>
      </c>
      <c r="Z42" s="95">
        <f t="shared" si="4"/>
        <v>42.4</v>
      </c>
      <c r="AA42" s="120">
        <f t="shared" si="4"/>
        <v>38</v>
      </c>
    </row>
    <row r="43" spans="1:27" ht="12.75" customHeight="1">
      <c r="A43" s="76" t="s">
        <v>332</v>
      </c>
      <c r="B43" s="355"/>
      <c r="C43" s="358"/>
      <c r="D43" s="91"/>
      <c r="E43" s="92"/>
      <c r="F43" s="93"/>
      <c r="G43" s="94"/>
      <c r="H43" s="91">
        <v>129</v>
      </c>
      <c r="I43" s="92">
        <v>95</v>
      </c>
      <c r="J43" s="93"/>
      <c r="K43" s="94"/>
      <c r="L43" s="91"/>
      <c r="M43" s="92"/>
      <c r="N43" s="93"/>
      <c r="O43" s="94"/>
      <c r="P43" s="91"/>
      <c r="Q43" s="92"/>
      <c r="R43" s="93"/>
      <c r="S43" s="94"/>
      <c r="T43" s="91"/>
      <c r="U43" s="92"/>
      <c r="V43" s="93"/>
      <c r="W43" s="94"/>
      <c r="X43" s="243">
        <f t="shared" si="5"/>
        <v>129</v>
      </c>
      <c r="Y43" s="244">
        <f t="shared" si="5"/>
        <v>95</v>
      </c>
      <c r="Z43" s="95">
        <f t="shared" si="4"/>
        <v>12.9</v>
      </c>
      <c r="AA43" s="120">
        <f t="shared" si="4"/>
        <v>9.5</v>
      </c>
    </row>
    <row r="44" spans="1:27" ht="12.75" customHeight="1">
      <c r="A44" s="76" t="s">
        <v>183</v>
      </c>
      <c r="B44" s="355"/>
      <c r="C44" s="358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>
        <v>142.95</v>
      </c>
      <c r="S44" s="94">
        <v>95</v>
      </c>
      <c r="T44" s="91"/>
      <c r="U44" s="92"/>
      <c r="V44" s="93"/>
      <c r="W44" s="94"/>
      <c r="X44" s="243">
        <f t="shared" si="5"/>
        <v>142.95</v>
      </c>
      <c r="Y44" s="244">
        <f t="shared" si="5"/>
        <v>95</v>
      </c>
      <c r="Z44" s="95">
        <f t="shared" si="4"/>
        <v>14.294999999999998</v>
      </c>
      <c r="AA44" s="120">
        <f t="shared" si="4"/>
        <v>9.5</v>
      </c>
    </row>
    <row r="45" spans="1:27" ht="13.5">
      <c r="A45" s="76" t="s">
        <v>184</v>
      </c>
      <c r="B45" s="355"/>
      <c r="C45" s="358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55"/>
      <c r="C46" s="358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56"/>
      <c r="C47" s="359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234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3.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20</v>
      </c>
      <c r="K49" s="94">
        <v>20</v>
      </c>
      <c r="L49" s="91">
        <v>16</v>
      </c>
      <c r="M49" s="92">
        <v>16</v>
      </c>
      <c r="N49" s="93">
        <v>32</v>
      </c>
      <c r="O49" s="94">
        <v>32</v>
      </c>
      <c r="P49" s="91">
        <v>21.5</v>
      </c>
      <c r="Q49" s="92">
        <v>21.5</v>
      </c>
      <c r="R49" s="190">
        <v>37</v>
      </c>
      <c r="S49" s="94">
        <v>37</v>
      </c>
      <c r="T49" s="192">
        <v>20.5</v>
      </c>
      <c r="U49" s="92">
        <v>20.5</v>
      </c>
      <c r="V49" s="93">
        <v>14.5</v>
      </c>
      <c r="W49" s="94">
        <v>14.5</v>
      </c>
      <c r="X49" s="243">
        <f t="shared" si="5"/>
        <v>250.5</v>
      </c>
      <c r="Y49" s="244">
        <f t="shared" si="5"/>
        <v>250.5</v>
      </c>
      <c r="Z49" s="95">
        <f t="shared" si="4"/>
        <v>25.05</v>
      </c>
      <c r="AA49" s="120">
        <f t="shared" si="4"/>
        <v>25.05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3.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3.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246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54">
        <v>34</v>
      </c>
      <c r="C55" s="357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55"/>
      <c r="C56" s="358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3.5">
      <c r="A57" s="76" t="s">
        <v>194</v>
      </c>
      <c r="B57" s="356"/>
      <c r="C57" s="359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267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231</v>
      </c>
      <c r="B59" s="354">
        <v>390</v>
      </c>
      <c r="C59" s="357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55"/>
      <c r="C60" s="358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255</v>
      </c>
      <c r="B61" s="355"/>
      <c r="C61" s="358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55"/>
      <c r="C62" s="358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55"/>
      <c r="C63" s="358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3.5">
      <c r="A64" s="76" t="s">
        <v>198</v>
      </c>
      <c r="B64" s="356"/>
      <c r="C64" s="359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230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18</v>
      </c>
      <c r="E66" s="92">
        <v>18</v>
      </c>
      <c r="F66" s="93">
        <v>16</v>
      </c>
      <c r="G66" s="94">
        <v>16</v>
      </c>
      <c r="H66" s="91">
        <v>8</v>
      </c>
      <c r="I66" s="92">
        <v>8</v>
      </c>
      <c r="J66" s="93">
        <v>11</v>
      </c>
      <c r="K66" s="94">
        <v>11</v>
      </c>
      <c r="L66" s="91">
        <v>3</v>
      </c>
      <c r="M66" s="92">
        <v>3</v>
      </c>
      <c r="N66" s="93">
        <v>7</v>
      </c>
      <c r="O66" s="94">
        <v>7</v>
      </c>
      <c r="P66" s="91">
        <v>10</v>
      </c>
      <c r="Q66" s="92">
        <v>10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11</v>
      </c>
      <c r="G67" s="94">
        <v>10.23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43</v>
      </c>
      <c r="Y67" s="248">
        <f t="shared" si="7"/>
        <v>39.989999999999995</v>
      </c>
      <c r="Z67" s="95">
        <f t="shared" si="4"/>
        <v>4.3</v>
      </c>
      <c r="AA67" s="122">
        <f t="shared" si="4"/>
        <v>3.9989999999999997</v>
      </c>
    </row>
    <row r="68" spans="1:27" ht="15.75" customHeight="1">
      <c r="A68" s="83" t="s">
        <v>228</v>
      </c>
      <c r="B68" s="186" t="s">
        <v>266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14</v>
      </c>
      <c r="I69" s="92">
        <v>14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17</v>
      </c>
      <c r="Q69" s="92">
        <v>17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180</v>
      </c>
      <c r="Y69" s="244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8</v>
      </c>
      <c r="I70" s="92">
        <v>8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10.5</v>
      </c>
      <c r="Q70" s="92">
        <v>10.5</v>
      </c>
      <c r="R70" s="93">
        <v>7</v>
      </c>
      <c r="S70" s="94">
        <v>7</v>
      </c>
      <c r="T70" s="91">
        <v>14.5</v>
      </c>
      <c r="U70" s="92">
        <v>14.5</v>
      </c>
      <c r="V70" s="190">
        <v>8</v>
      </c>
      <c r="W70" s="94">
        <v>8</v>
      </c>
      <c r="X70" s="243">
        <f t="shared" si="7"/>
        <v>89</v>
      </c>
      <c r="Y70" s="244">
        <f t="shared" si="7"/>
        <v>89</v>
      </c>
      <c r="Z70" s="95">
        <f t="shared" si="9"/>
        <v>8.9</v>
      </c>
      <c r="AA70" s="120">
        <f t="shared" si="8"/>
        <v>8.9</v>
      </c>
    </row>
    <row r="71" spans="1:27" ht="12.75" customHeight="1">
      <c r="A71" s="83" t="s">
        <v>252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217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218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219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54">
        <v>9</v>
      </c>
      <c r="C75" s="357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55"/>
      <c r="C76" s="358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55"/>
      <c r="C77" s="358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55"/>
      <c r="C78" s="358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56"/>
      <c r="C79" s="359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229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232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E4"/>
    <mergeCell ref="B6:B9"/>
    <mergeCell ref="C6:C9"/>
    <mergeCell ref="B12:B21"/>
    <mergeCell ref="C12:C21"/>
    <mergeCell ref="B24:B39"/>
    <mergeCell ref="C24:C39"/>
    <mergeCell ref="B40:B47"/>
    <mergeCell ref="C40:C47"/>
    <mergeCell ref="B55:B57"/>
    <mergeCell ref="C55:C57"/>
    <mergeCell ref="B59:B64"/>
    <mergeCell ref="C59:C64"/>
    <mergeCell ref="B75:B79"/>
    <mergeCell ref="C75:C79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8" sqref="B18:I18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10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279.26</v>
      </c>
      <c r="H4" s="204"/>
      <c r="I4" s="205"/>
      <c r="J4">
        <f>G4*100/G31</f>
        <v>18.10531502444211</v>
      </c>
    </row>
    <row r="5" spans="1:9" ht="12" customHeight="1">
      <c r="A5" s="7" t="s">
        <v>288</v>
      </c>
      <c r="B5" s="1" t="s">
        <v>334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7" t="s">
        <v>300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>
      <c r="A8" s="200" t="s">
        <v>239</v>
      </c>
      <c r="B8" s="201"/>
      <c r="C8" s="281">
        <f>C9+95</f>
        <v>255</v>
      </c>
      <c r="D8" s="126"/>
      <c r="E8" s="126"/>
      <c r="F8" s="126"/>
      <c r="G8" s="128">
        <f>G10+G9</f>
        <v>112.19</v>
      </c>
      <c r="H8" s="206"/>
      <c r="I8" s="127"/>
      <c r="J8">
        <f>G8*100/G31</f>
        <v>7.27363493730631</v>
      </c>
    </row>
    <row r="9" spans="1:9" ht="13.5">
      <c r="A9" s="125" t="s">
        <v>289</v>
      </c>
      <c r="B9" s="2" t="s">
        <v>308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4.25" thickBot="1">
      <c r="A10" s="125"/>
      <c r="B10" s="4" t="s">
        <v>287</v>
      </c>
      <c r="C10" s="11" t="s">
        <v>304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3.5">
      <c r="A11" s="207" t="s">
        <v>12</v>
      </c>
      <c r="B11" s="208"/>
      <c r="C11" s="202">
        <f>C12+C13+C14+C15+C16+C17+C18</f>
        <v>490</v>
      </c>
      <c r="D11" s="203"/>
      <c r="E11" s="203"/>
      <c r="F11" s="203"/>
      <c r="G11" s="216">
        <f>G12+G13+G14+G15+G16+G17+G18</f>
        <v>457.03000000000003</v>
      </c>
      <c r="H11" s="204"/>
      <c r="I11" s="205"/>
      <c r="J11">
        <f>G11*100/G31</f>
        <v>29.63071018269991</v>
      </c>
    </row>
    <row r="12" spans="1:9" ht="13.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27.75">
      <c r="A13" s="210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2"/>
    </row>
    <row r="14" spans="1:9" ht="15.75" customHeight="1">
      <c r="A14" s="211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3.5">
      <c r="A17" s="8"/>
      <c r="B17" s="2" t="s">
        <v>318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335</v>
      </c>
    </row>
    <row r="18" spans="1:9" ht="14.25" thickBot="1">
      <c r="A18" s="8"/>
      <c r="B18" s="2" t="s">
        <v>248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335</v>
      </c>
    </row>
    <row r="19" spans="1:10" ht="13.5">
      <c r="A19" s="207" t="s">
        <v>13</v>
      </c>
      <c r="B19" s="208"/>
      <c r="C19" s="202">
        <f>C20+C21</f>
        <v>200</v>
      </c>
      <c r="D19" s="203"/>
      <c r="E19" s="203"/>
      <c r="F19" s="203"/>
      <c r="G19" s="202">
        <f>G20+G21</f>
        <v>231.2</v>
      </c>
      <c r="H19" s="203"/>
      <c r="I19" s="205"/>
      <c r="J19">
        <f>G19*100/G31</f>
        <v>14.989432190972627</v>
      </c>
    </row>
    <row r="20" spans="1:10" ht="13.5">
      <c r="A20" s="9" t="s">
        <v>291</v>
      </c>
      <c r="B20" s="3" t="s">
        <v>321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62"/>
    </row>
    <row r="21" spans="1:9" ht="14.25" thickBot="1">
      <c r="A21" s="9"/>
      <c r="B21" s="4" t="s">
        <v>249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3.5">
      <c r="A22" s="207" t="s">
        <v>14</v>
      </c>
      <c r="B22" s="208"/>
      <c r="C22" s="202">
        <f>C23+C24+C25+C26+C27+C28+C29+C30</f>
        <v>451.8</v>
      </c>
      <c r="D22" s="203"/>
      <c r="E22" s="203"/>
      <c r="F22" s="203"/>
      <c r="G22" s="202">
        <f>G23+G24+G25+G26+G27+G28+G29+G30</f>
        <v>462.74</v>
      </c>
      <c r="H22" s="203"/>
      <c r="I22" s="205"/>
      <c r="J22">
        <f>G22*100/G31</f>
        <v>30.000907664579035</v>
      </c>
    </row>
    <row r="23" spans="1:10" ht="15" customHeight="1">
      <c r="A23" s="8" t="s">
        <v>292</v>
      </c>
      <c r="B23" s="36" t="s">
        <v>277</v>
      </c>
      <c r="C23" s="13">
        <v>40</v>
      </c>
      <c r="D23" s="13">
        <v>0.72</v>
      </c>
      <c r="E23" s="13">
        <v>2.08</v>
      </c>
      <c r="F23" s="13">
        <v>4.54</v>
      </c>
      <c r="G23" s="13">
        <v>39.98</v>
      </c>
      <c r="H23" s="17">
        <v>3.32</v>
      </c>
      <c r="I23" s="20">
        <v>46</v>
      </c>
      <c r="J23" s="262"/>
    </row>
    <row r="24" spans="1:10" ht="17.25" customHeight="1">
      <c r="A24" s="8"/>
      <c r="B24" s="5" t="s">
        <v>235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236</v>
      </c>
      <c r="J24" s="262"/>
    </row>
    <row r="25" spans="1:9" ht="27" customHeight="1">
      <c r="A25" s="8"/>
      <c r="B25" s="5" t="s">
        <v>295</v>
      </c>
      <c r="C25" s="13">
        <v>120</v>
      </c>
      <c r="D25" s="13">
        <v>2.42</v>
      </c>
      <c r="E25" s="13">
        <v>2.96</v>
      </c>
      <c r="F25" s="13">
        <v>19.58</v>
      </c>
      <c r="G25" s="13">
        <v>114.84</v>
      </c>
      <c r="H25" s="17">
        <v>17.4</v>
      </c>
      <c r="I25" s="20">
        <v>336</v>
      </c>
    </row>
    <row r="26" spans="1:9" ht="12.75" customHeight="1">
      <c r="A26" s="211"/>
      <c r="B26" s="5" t="s">
        <v>306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3.5">
      <c r="A27" s="211"/>
      <c r="B27" s="5" t="s">
        <v>317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335</v>
      </c>
    </row>
    <row r="28" spans="1:9" ht="13.5">
      <c r="A28" s="8"/>
      <c r="B28" s="2" t="s">
        <v>69</v>
      </c>
      <c r="C28" s="11">
        <v>15</v>
      </c>
      <c r="D28" s="11">
        <v>1.15</v>
      </c>
      <c r="E28" s="11">
        <v>0.12</v>
      </c>
      <c r="F28" s="11">
        <v>7.35</v>
      </c>
      <c r="G28" s="11">
        <v>35.25</v>
      </c>
      <c r="H28" s="11">
        <v>0</v>
      </c>
      <c r="I28" s="34" t="s">
        <v>335</v>
      </c>
    </row>
    <row r="29" spans="1:9" ht="13.5">
      <c r="A29" s="263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335</v>
      </c>
    </row>
    <row r="30" spans="1:9" ht="13.5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335</v>
      </c>
    </row>
    <row r="31" spans="1:9" ht="31.5" customHeight="1" thickBot="1">
      <c r="A31" s="213" t="s">
        <v>15</v>
      </c>
      <c r="B31" s="214"/>
      <c r="C31" s="214"/>
      <c r="D31" s="33">
        <f>SUM(D5:D30)</f>
        <v>60.21</v>
      </c>
      <c r="E31" s="33">
        <f>SUM(E5:E30)</f>
        <v>56.05999999999999</v>
      </c>
      <c r="F31" s="33">
        <f>SUM(F5:F30)</f>
        <v>196.31</v>
      </c>
      <c r="G31" s="52">
        <f>G4+G8+G11+G19+G22</f>
        <v>1542.42</v>
      </c>
      <c r="H31" s="33">
        <f>SUM(H5:H30)</f>
        <v>48.9</v>
      </c>
      <c r="I31" s="215"/>
    </row>
    <row r="32" spans="1:9" ht="15">
      <c r="A32" s="371" t="s">
        <v>223</v>
      </c>
      <c r="B32" s="371"/>
      <c r="C32" s="371"/>
      <c r="D32" s="371"/>
      <c r="E32" s="371"/>
      <c r="F32" s="371"/>
      <c r="G32" s="371"/>
      <c r="H32" s="371"/>
      <c r="I32" s="371"/>
    </row>
    <row r="33" spans="1:9" ht="1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9" sqref="B9:I9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16</v>
      </c>
      <c r="B3" s="198"/>
      <c r="C3" s="198"/>
      <c r="D3" s="198"/>
      <c r="E3" s="198"/>
      <c r="F3" s="198"/>
      <c r="G3" s="198"/>
      <c r="H3" s="198"/>
      <c r="I3" s="199"/>
    </row>
    <row r="4" spans="1:10" ht="13.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16">
        <f>G5+G6+G7</f>
        <v>377.39</v>
      </c>
      <c r="H4" s="203"/>
      <c r="I4" s="205"/>
      <c r="J4">
        <f>G4*100/G31</f>
        <v>21.554550335263812</v>
      </c>
    </row>
    <row r="5" spans="1:10" ht="15.75" customHeight="1">
      <c r="A5" s="7" t="s">
        <v>288</v>
      </c>
      <c r="B5" s="1" t="s">
        <v>359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2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201"/>
      <c r="C8" s="196">
        <v>0.05</v>
      </c>
      <c r="D8" s="126"/>
      <c r="E8" s="126"/>
      <c r="F8" s="126"/>
      <c r="G8" s="217">
        <f>G9</f>
        <v>44.84</v>
      </c>
      <c r="H8" s="134"/>
      <c r="I8" s="132"/>
      <c r="J8">
        <f>G8*100/G31</f>
        <v>2.561027152370835</v>
      </c>
    </row>
    <row r="9" spans="1:9" ht="13.5">
      <c r="A9" s="125" t="s">
        <v>289</v>
      </c>
      <c r="B9" s="4" t="s">
        <v>382</v>
      </c>
      <c r="C9" s="11" t="s">
        <v>383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4.25" customHeight="1">
      <c r="A10" s="218" t="s">
        <v>12</v>
      </c>
      <c r="B10" s="219"/>
      <c r="C10" s="220">
        <f>C11+C12+C13+C14+C15+C16+C17</f>
        <v>554</v>
      </c>
      <c r="D10" s="201"/>
      <c r="E10" s="201"/>
      <c r="F10" s="201"/>
      <c r="G10" s="220">
        <f>G11+G12+G13+G14+G15+G16+G17</f>
        <v>550.3</v>
      </c>
      <c r="H10" s="201"/>
      <c r="I10" s="221"/>
      <c r="J10">
        <f>G10*100/G31</f>
        <v>31.4302685537393</v>
      </c>
    </row>
    <row r="11" spans="1:9" ht="15.75" customHeight="1">
      <c r="A11" s="209" t="s">
        <v>290</v>
      </c>
      <c r="B11" s="36" t="s">
        <v>370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8.5" customHeight="1">
      <c r="A12" s="210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3.5">
      <c r="A13" s="211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27.75">
      <c r="A14" s="211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3.5">
      <c r="A16" s="8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335</v>
      </c>
      <c r="J16" s="262"/>
    </row>
    <row r="17" spans="1:10" ht="14.25" thickBot="1">
      <c r="A17" s="8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335</v>
      </c>
      <c r="J17" s="262"/>
    </row>
    <row r="18" spans="1:10" ht="15" customHeight="1">
      <c r="A18" s="207" t="s">
        <v>13</v>
      </c>
      <c r="B18" s="208"/>
      <c r="C18" s="202">
        <f>C19+C20</f>
        <v>210</v>
      </c>
      <c r="D18" s="203"/>
      <c r="E18" s="203"/>
      <c r="F18" s="203"/>
      <c r="G18" s="202">
        <f>G19+G20</f>
        <v>309.6</v>
      </c>
      <c r="H18" s="203"/>
      <c r="I18" s="205"/>
      <c r="J18">
        <f>G18*100/G31</f>
        <v>17.682738768376684</v>
      </c>
    </row>
    <row r="19" spans="1:10" ht="13.5">
      <c r="A19" s="9" t="s">
        <v>291</v>
      </c>
      <c r="B19" s="3" t="s">
        <v>214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2"/>
    </row>
    <row r="20" spans="1:9" ht="14.25" thickBot="1">
      <c r="A20" s="9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4.25" customHeight="1">
      <c r="A21" s="207" t="s">
        <v>14</v>
      </c>
      <c r="B21" s="208"/>
      <c r="C21" s="222">
        <f>C22+C23+C24+C25+C26+C27+C28+C29+C30</f>
        <v>481.8</v>
      </c>
      <c r="D21" s="203"/>
      <c r="E21" s="203"/>
      <c r="F21" s="203"/>
      <c r="G21" s="202">
        <f>G22+G23+G24+G25+G26+G27+G28+G29+G30</f>
        <v>468.73</v>
      </c>
      <c r="H21" s="203"/>
      <c r="I21" s="205"/>
      <c r="J21">
        <f>G21*100/G31</f>
        <v>26.77141519024936</v>
      </c>
    </row>
    <row r="22" spans="1:10" ht="17.25" customHeight="1">
      <c r="A22" s="8" t="s">
        <v>292</v>
      </c>
      <c r="B22" s="36" t="s">
        <v>336</v>
      </c>
      <c r="C22" s="13">
        <v>40</v>
      </c>
      <c r="D22" s="13">
        <v>2.12</v>
      </c>
      <c r="E22" s="13">
        <v>3.96</v>
      </c>
      <c r="F22" s="13">
        <v>3.54</v>
      </c>
      <c r="G22" s="13">
        <v>58.82</v>
      </c>
      <c r="H22" s="17">
        <v>1.52</v>
      </c>
      <c r="I22" s="20">
        <v>32</v>
      </c>
      <c r="J22" s="262"/>
    </row>
    <row r="23" spans="1:9" ht="13.5">
      <c r="A23" s="7"/>
      <c r="B23" s="1" t="s">
        <v>108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294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86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11"/>
      <c r="B26" s="5" t="s">
        <v>306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3.5">
      <c r="A27" s="8"/>
      <c r="B27" s="5" t="s">
        <v>317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335</v>
      </c>
    </row>
    <row r="28" spans="1:9" ht="15.75" customHeight="1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335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335</v>
      </c>
    </row>
    <row r="30" spans="1:9" ht="14.25" customHeight="1">
      <c r="A30" s="8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335</v>
      </c>
    </row>
    <row r="31" spans="1:9" ht="30.75" customHeight="1" thickBot="1">
      <c r="A31" s="213" t="s">
        <v>17</v>
      </c>
      <c r="B31" s="214"/>
      <c r="C31" s="214"/>
      <c r="D31" s="33">
        <f>SUM(D5:D30)</f>
        <v>67.28999999999999</v>
      </c>
      <c r="E31" s="33">
        <f>SUM(E5:E30)</f>
        <v>63.88999999999999</v>
      </c>
      <c r="F31" s="33">
        <f>SUM(F5:F30)</f>
        <v>223.98999999999995</v>
      </c>
      <c r="G31" s="52">
        <f>G4+G8+G10+G18+G21</f>
        <v>1750.8600000000001</v>
      </c>
      <c r="H31" s="33">
        <f>SUM(H5:H30)</f>
        <v>43.34</v>
      </c>
      <c r="I31" s="215"/>
    </row>
    <row r="32" spans="1:9" ht="0.75" customHeight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4.25" customHeight="1">
      <c r="A33" s="371" t="s">
        <v>223</v>
      </c>
      <c r="B33" s="371"/>
      <c r="C33" s="371"/>
      <c r="D33" s="371"/>
      <c r="E33" s="371"/>
      <c r="F33" s="371"/>
      <c r="G33" s="371"/>
      <c r="H33" s="371"/>
      <c r="I33" s="371"/>
    </row>
    <row r="34" spans="1:9" ht="15.75" customHeight="1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J37"/>
  <sheetViews>
    <sheetView tabSelected="1" zoomScalePageLayoutView="0" workbookViewId="0" topLeftCell="A10">
      <selection activeCell="I19" sqref="I19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380" t="s">
        <v>275</v>
      </c>
      <c r="B3" s="381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383.7</v>
      </c>
      <c r="H4" s="203"/>
      <c r="I4" s="205"/>
      <c r="J4">
        <f>G4*100/G32</f>
        <v>22.31709232191984</v>
      </c>
    </row>
    <row r="5" spans="1:9" ht="13.5">
      <c r="A5" s="7" t="s">
        <v>288</v>
      </c>
      <c r="B5" s="1" t="s">
        <v>360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3.5">
      <c r="A8" s="200" t="s">
        <v>239</v>
      </c>
      <c r="B8" s="135"/>
      <c r="C8" s="223">
        <v>0.05</v>
      </c>
      <c r="D8" s="133"/>
      <c r="E8" s="133"/>
      <c r="F8" s="133"/>
      <c r="G8" s="217">
        <f>G9</f>
        <v>67.52</v>
      </c>
      <c r="H8" s="134"/>
      <c r="I8" s="132"/>
      <c r="J8">
        <f>G8*100/G32</f>
        <v>3.927156824540077</v>
      </c>
    </row>
    <row r="9" spans="1:10" ht="14.25" thickBot="1">
      <c r="A9" s="125" t="s">
        <v>289</v>
      </c>
      <c r="B9" s="2" t="s">
        <v>308</v>
      </c>
      <c r="C9" s="11">
        <v>160</v>
      </c>
      <c r="D9" s="28">
        <v>0.8</v>
      </c>
      <c r="E9" s="28">
        <v>0</v>
      </c>
      <c r="F9" s="253">
        <v>16.16</v>
      </c>
      <c r="G9" s="28">
        <v>67.52</v>
      </c>
      <c r="H9" s="28">
        <v>4.8</v>
      </c>
      <c r="I9" s="254">
        <v>418</v>
      </c>
      <c r="J9" s="262"/>
    </row>
    <row r="10" spans="1:10" ht="13.5">
      <c r="A10" s="207" t="s">
        <v>12</v>
      </c>
      <c r="B10" s="219"/>
      <c r="C10" s="220">
        <f>C11+C12+C13+C14+C15+C16+C17+C18</f>
        <v>560</v>
      </c>
      <c r="D10" s="201"/>
      <c r="E10" s="201"/>
      <c r="F10" s="201"/>
      <c r="G10" s="220">
        <f>G11+G12+G13+G14+G15+G16+G17+G18</f>
        <v>657.48</v>
      </c>
      <c r="H10" s="201"/>
      <c r="I10" s="221"/>
      <c r="J10">
        <f>G10*100/G32</f>
        <v>38.24092223042965</v>
      </c>
    </row>
    <row r="11" spans="1:10" ht="16.5" customHeight="1">
      <c r="A11" s="209" t="s">
        <v>290</v>
      </c>
      <c r="B11" s="1" t="s">
        <v>337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62"/>
    </row>
    <row r="12" spans="1:9" ht="25.5" customHeight="1">
      <c r="A12" s="210"/>
      <c r="B12" s="4" t="s">
        <v>338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11"/>
      <c r="B13" s="5" t="s">
        <v>298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2"/>
    </row>
    <row r="14" spans="1:10" ht="24" customHeight="1">
      <c r="A14" s="211"/>
      <c r="B14" s="5" t="s">
        <v>340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  <c r="J14" s="262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2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335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335</v>
      </c>
    </row>
    <row r="18" spans="1:9" ht="27.75" customHeight="1" thickBot="1">
      <c r="A18" s="26"/>
      <c r="B18" s="284" t="s">
        <v>333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3.5">
      <c r="A19" s="218" t="s">
        <v>13</v>
      </c>
      <c r="B19" s="219"/>
      <c r="C19" s="220">
        <f>C20+C21+95</f>
        <v>265</v>
      </c>
      <c r="D19" s="201"/>
      <c r="E19" s="201"/>
      <c r="F19" s="201"/>
      <c r="G19" s="220">
        <f>G20+G22</f>
        <v>158.27</v>
      </c>
      <c r="H19" s="201"/>
      <c r="I19" s="221"/>
      <c r="J19">
        <f>G19*100/G32</f>
        <v>9.205437064869047</v>
      </c>
    </row>
    <row r="20" spans="1:10" ht="12" customHeight="1">
      <c r="A20" s="9" t="s">
        <v>291</v>
      </c>
      <c r="B20" s="3" t="s">
        <v>215</v>
      </c>
      <c r="C20" s="12">
        <v>150</v>
      </c>
      <c r="D20" s="12">
        <v>4.92</v>
      </c>
      <c r="E20" s="12">
        <v>3.75</v>
      </c>
      <c r="F20" s="12">
        <v>16.95</v>
      </c>
      <c r="G20" s="12">
        <v>121.5</v>
      </c>
      <c r="H20" s="16">
        <v>0.9</v>
      </c>
      <c r="I20" s="23">
        <v>420</v>
      </c>
      <c r="J20" s="262"/>
    </row>
    <row r="21" spans="1:10" ht="12" customHeight="1">
      <c r="A21" s="9"/>
      <c r="B21" s="4" t="s">
        <v>132</v>
      </c>
      <c r="C21" s="11">
        <v>20</v>
      </c>
      <c r="D21" s="11">
        <v>1.79</v>
      </c>
      <c r="E21" s="11">
        <v>2.93</v>
      </c>
      <c r="F21" s="11">
        <v>14.93</v>
      </c>
      <c r="G21" s="11">
        <v>94.03</v>
      </c>
      <c r="H21" s="15">
        <v>0.02</v>
      </c>
      <c r="I21" s="21">
        <v>491</v>
      </c>
      <c r="J21" s="262"/>
    </row>
    <row r="22" spans="1:9" ht="12" customHeight="1" thickBot="1">
      <c r="A22" s="9"/>
      <c r="B22" s="4" t="s">
        <v>368</v>
      </c>
      <c r="C22" s="11" t="s">
        <v>367</v>
      </c>
      <c r="D22" s="12">
        <v>0.76</v>
      </c>
      <c r="E22" s="12">
        <v>0.19</v>
      </c>
      <c r="F22" s="12">
        <v>7.16</v>
      </c>
      <c r="G22" s="12">
        <v>36.77</v>
      </c>
      <c r="H22" s="16">
        <v>36.77</v>
      </c>
      <c r="I22" s="23">
        <v>386</v>
      </c>
    </row>
    <row r="23" spans="1:10" ht="13.5">
      <c r="A23" s="207" t="s">
        <v>14</v>
      </c>
      <c r="B23" s="208"/>
      <c r="C23" s="276">
        <f>C24+C25+C26+C27+C28+C29+C31</f>
        <v>438.8</v>
      </c>
      <c r="D23" s="203"/>
      <c r="E23" s="203"/>
      <c r="F23" s="203"/>
      <c r="G23" s="216">
        <f>G24+G25+G26+G27+G28+G29+G30+G31</f>
        <v>452.34</v>
      </c>
      <c r="H23" s="203"/>
      <c r="I23" s="205"/>
      <c r="J23">
        <f>G23*100/G32</f>
        <v>26.309391558241387</v>
      </c>
    </row>
    <row r="24" spans="1:9" ht="13.5">
      <c r="A24" s="8" t="s">
        <v>292</v>
      </c>
      <c r="B24" s="36" t="s">
        <v>107</v>
      </c>
      <c r="C24" s="13">
        <v>40</v>
      </c>
      <c r="D24" s="13">
        <v>0.57</v>
      </c>
      <c r="E24" s="13">
        <v>2.04</v>
      </c>
      <c r="F24" s="13">
        <v>3.04</v>
      </c>
      <c r="G24" s="53">
        <v>33.38</v>
      </c>
      <c r="H24" s="17">
        <v>1.58</v>
      </c>
      <c r="I24" s="20">
        <v>41</v>
      </c>
    </row>
    <row r="25" spans="1:10" ht="13.5" customHeight="1">
      <c r="A25" s="8"/>
      <c r="B25" s="2" t="s">
        <v>278</v>
      </c>
      <c r="C25" s="11">
        <v>100</v>
      </c>
      <c r="D25" s="11">
        <v>14.14</v>
      </c>
      <c r="E25" s="11">
        <v>6.03</v>
      </c>
      <c r="F25" s="11">
        <v>22.75</v>
      </c>
      <c r="G25" s="11">
        <v>202.45</v>
      </c>
      <c r="H25" s="15">
        <v>0.38</v>
      </c>
      <c r="I25" s="21">
        <v>245</v>
      </c>
      <c r="J25" s="262"/>
    </row>
    <row r="26" spans="1:10" ht="13.5">
      <c r="A26" s="211"/>
      <c r="B26" s="5" t="s">
        <v>309</v>
      </c>
      <c r="C26" s="13">
        <v>48</v>
      </c>
      <c r="D26" s="13">
        <v>0.14</v>
      </c>
      <c r="E26" s="13">
        <v>0.06</v>
      </c>
      <c r="F26" s="13">
        <v>13</v>
      </c>
      <c r="G26" s="13">
        <v>54.04</v>
      </c>
      <c r="H26" s="18">
        <v>17.08</v>
      </c>
      <c r="I26" s="20">
        <v>360</v>
      </c>
      <c r="J26" s="262"/>
    </row>
    <row r="27" spans="1:9" ht="12.75" customHeight="1">
      <c r="A27" s="211"/>
      <c r="B27" s="5" t="s">
        <v>306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2" customHeight="1">
      <c r="A28" s="8"/>
      <c r="B28" s="2" t="s">
        <v>237</v>
      </c>
      <c r="C28" s="11">
        <v>30</v>
      </c>
      <c r="D28" s="11">
        <v>2.25</v>
      </c>
      <c r="E28" s="11">
        <v>0.87</v>
      </c>
      <c r="F28" s="11">
        <v>15.42</v>
      </c>
      <c r="G28" s="11">
        <v>78.6</v>
      </c>
      <c r="H28" s="15">
        <v>0</v>
      </c>
      <c r="I28" s="34" t="s">
        <v>335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335</v>
      </c>
    </row>
    <row r="30" spans="1:9" ht="14.25" customHeight="1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335</v>
      </c>
    </row>
    <row r="31" spans="1:9" ht="14.25" customHeight="1">
      <c r="A31" s="8"/>
      <c r="B31" s="2" t="s">
        <v>272</v>
      </c>
      <c r="C31" s="11">
        <v>40</v>
      </c>
      <c r="D31" s="11">
        <v>5.08</v>
      </c>
      <c r="E31" s="11">
        <v>4.6</v>
      </c>
      <c r="F31" s="11">
        <v>0.28</v>
      </c>
      <c r="G31" s="11">
        <v>62.83</v>
      </c>
      <c r="H31" s="15">
        <v>0</v>
      </c>
      <c r="I31" s="21">
        <v>227</v>
      </c>
    </row>
    <row r="32" spans="1:9" ht="31.5" customHeight="1" thickBot="1">
      <c r="A32" s="213" t="s">
        <v>18</v>
      </c>
      <c r="B32" s="214"/>
      <c r="C32" s="214"/>
      <c r="D32" s="33">
        <f>SUM(D5:D31)</f>
        <v>73.65999999999998</v>
      </c>
      <c r="E32" s="33">
        <f>SUM(E5:E31)</f>
        <v>66.63</v>
      </c>
      <c r="F32" s="33">
        <f>SUM(F5:F31)</f>
        <v>279.69999999999993</v>
      </c>
      <c r="G32" s="52">
        <f>G4+G8+G10+G19+G23</f>
        <v>1719.31</v>
      </c>
      <c r="H32" s="33">
        <f>SUM(H5:H31)</f>
        <v>120.82000000000001</v>
      </c>
      <c r="I32" s="215"/>
    </row>
    <row r="33" spans="1:9" ht="12.75" customHeight="1" hidden="1">
      <c r="A33" s="379"/>
      <c r="B33" s="379"/>
      <c r="C33" s="379"/>
      <c r="D33" s="379"/>
      <c r="E33" s="379"/>
      <c r="F33" s="379"/>
      <c r="G33" s="379"/>
      <c r="H33" s="379"/>
      <c r="I33" s="379"/>
    </row>
    <row r="34" spans="1:9" ht="15">
      <c r="A34" s="371" t="s">
        <v>223</v>
      </c>
      <c r="B34" s="371"/>
      <c r="C34" s="371"/>
      <c r="D34" s="371"/>
      <c r="E34" s="371"/>
      <c r="F34" s="371"/>
      <c r="G34" s="371"/>
      <c r="H34" s="371"/>
      <c r="I34" s="371"/>
    </row>
    <row r="35" spans="1:9" ht="15.75" customHeight="1">
      <c r="A35" s="369" t="s">
        <v>268</v>
      </c>
      <c r="B35" s="369"/>
      <c r="C35" s="369"/>
      <c r="D35" s="369"/>
      <c r="E35" s="369"/>
      <c r="F35" s="369"/>
      <c r="G35" s="369"/>
      <c r="H35" s="369"/>
      <c r="I35" s="369"/>
    </row>
    <row r="37" spans="2:9" ht="13.5">
      <c r="B37" s="312"/>
      <c r="C37" s="310"/>
      <c r="D37" s="310"/>
      <c r="E37" s="310"/>
      <c r="F37" s="310"/>
      <c r="G37" s="310"/>
      <c r="H37" s="310"/>
      <c r="I37" s="310"/>
    </row>
  </sheetData>
  <sheetProtection/>
  <mergeCells count="11">
    <mergeCell ref="D1:F1"/>
    <mergeCell ref="A35:I35"/>
    <mergeCell ref="A33:I33"/>
    <mergeCell ref="A34:I34"/>
    <mergeCell ref="A3:B3"/>
    <mergeCell ref="G1:G2"/>
    <mergeCell ref="H1:H2"/>
    <mergeCell ref="I1:I2"/>
    <mergeCell ref="A1:A2"/>
    <mergeCell ref="B1:B2"/>
    <mergeCell ref="C1:C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4">
      <selection activeCell="B9" sqref="B9:I9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20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312.38</v>
      </c>
      <c r="H4" s="203"/>
      <c r="I4" s="205"/>
      <c r="J4">
        <f>G4*100/G29</f>
        <v>19.239486585696337</v>
      </c>
    </row>
    <row r="5" spans="1:10" ht="16.5" customHeight="1">
      <c r="A5" s="7" t="s">
        <v>288</v>
      </c>
      <c r="B5" s="1" t="s">
        <v>334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62"/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28" t="s">
        <v>226</v>
      </c>
      <c r="C7" s="124">
        <v>180</v>
      </c>
      <c r="D7" s="124">
        <v>1.67</v>
      </c>
      <c r="E7" s="124">
        <v>1.78</v>
      </c>
      <c r="F7" s="229">
        <v>6.59</v>
      </c>
      <c r="G7" s="124">
        <v>49.47</v>
      </c>
      <c r="H7" s="230">
        <v>0.76</v>
      </c>
      <c r="I7" s="139" t="s">
        <v>91</v>
      </c>
    </row>
    <row r="8" spans="1:10" ht="13.5">
      <c r="A8" s="200" t="s">
        <v>239</v>
      </c>
      <c r="B8" s="135"/>
      <c r="C8" s="225">
        <v>0.05</v>
      </c>
      <c r="D8" s="126"/>
      <c r="E8" s="126"/>
      <c r="F8" s="226"/>
      <c r="G8" s="128">
        <f>G9</f>
        <v>44.84</v>
      </c>
      <c r="H8" s="227"/>
      <c r="I8" s="255"/>
      <c r="J8">
        <f>G8*100/G29</f>
        <v>2.761695942450297</v>
      </c>
    </row>
    <row r="9" spans="1:9" ht="14.25" thickBot="1">
      <c r="A9" s="125" t="s">
        <v>289</v>
      </c>
      <c r="B9" s="4" t="s">
        <v>382</v>
      </c>
      <c r="C9" s="11" t="s">
        <v>383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3.5">
      <c r="A10" s="207" t="s">
        <v>12</v>
      </c>
      <c r="B10" s="208"/>
      <c r="C10" s="202">
        <f>C11+C12+C13+C14+C15+C16+C17</f>
        <v>530</v>
      </c>
      <c r="D10" s="203"/>
      <c r="E10" s="203"/>
      <c r="F10" s="203"/>
      <c r="G10" s="202">
        <f>G11+G12+G13+G14+G15+G16+G17</f>
        <v>593.27</v>
      </c>
      <c r="H10" s="203"/>
      <c r="I10" s="205"/>
      <c r="J10">
        <f>G10*100/G29</f>
        <v>36.539503830898475</v>
      </c>
    </row>
    <row r="11" spans="1:10" ht="13.5">
      <c r="A11" s="209" t="s">
        <v>290</v>
      </c>
      <c r="B11" s="1" t="s">
        <v>339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27.75" customHeight="1">
      <c r="A12" s="210"/>
      <c r="B12" s="4" t="s">
        <v>225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1"/>
      <c r="B13" s="5" t="s">
        <v>293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2"/>
    </row>
    <row r="14" spans="1:10" ht="17.25" customHeight="1">
      <c r="A14" s="211"/>
      <c r="B14" s="5" t="s">
        <v>294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2"/>
    </row>
    <row r="15" spans="1:9" ht="13.5">
      <c r="A15" s="8"/>
      <c r="B15" s="2" t="s">
        <v>211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3.5">
      <c r="A16" s="8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335</v>
      </c>
    </row>
    <row r="17" spans="1:9" ht="13.5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335</v>
      </c>
    </row>
    <row r="18" spans="1:10" ht="14.25" customHeight="1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G18*100/G29</f>
        <v>17.724372397822176</v>
      </c>
    </row>
    <row r="19" spans="1:10" ht="13.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10" ht="14.25" thickBot="1">
      <c r="A20" s="9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  <c r="J20" s="262"/>
    </row>
    <row r="21" spans="1:10" ht="13.5">
      <c r="A21" s="207" t="s">
        <v>14</v>
      </c>
      <c r="B21" s="208"/>
      <c r="C21" s="222">
        <f>C22+C23+C24+C25+C26+C27+C28</f>
        <v>421</v>
      </c>
      <c r="D21" s="203"/>
      <c r="E21" s="203"/>
      <c r="F21" s="203"/>
      <c r="G21" s="202">
        <f>G22+G23+G24+G25+G26+G27+G28</f>
        <v>385.37</v>
      </c>
      <c r="H21" s="203"/>
      <c r="I21" s="205"/>
      <c r="J21">
        <f>G21*100/G29</f>
        <v>23.734941243132717</v>
      </c>
    </row>
    <row r="22" spans="1:10" ht="16.5" customHeight="1">
      <c r="A22" s="8" t="s">
        <v>292</v>
      </c>
      <c r="B22" s="36" t="s">
        <v>369</v>
      </c>
      <c r="C22" s="10">
        <v>40</v>
      </c>
      <c r="D22" s="10">
        <v>0.73</v>
      </c>
      <c r="E22" s="10">
        <v>2.04</v>
      </c>
      <c r="F22" s="10">
        <v>2.61</v>
      </c>
      <c r="G22" s="10">
        <v>34.42</v>
      </c>
      <c r="H22" s="19">
        <v>7.33</v>
      </c>
      <c r="I22" s="24">
        <v>21</v>
      </c>
      <c r="J22" s="262"/>
    </row>
    <row r="23" spans="1:9" ht="26.25" customHeight="1">
      <c r="A23" s="8"/>
      <c r="B23" s="4" t="s">
        <v>109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75</v>
      </c>
    </row>
    <row r="24" spans="1:9" ht="15.75" customHeight="1">
      <c r="A24" s="211"/>
      <c r="B24" s="5" t="s">
        <v>341</v>
      </c>
      <c r="C24" s="13">
        <v>110</v>
      </c>
      <c r="D24" s="13">
        <v>2.63</v>
      </c>
      <c r="E24" s="13">
        <v>2.6</v>
      </c>
      <c r="F24" s="13">
        <v>16.69</v>
      </c>
      <c r="G24" s="13">
        <v>100.96</v>
      </c>
      <c r="H24" s="18">
        <v>14.12</v>
      </c>
      <c r="I24" s="20">
        <v>339</v>
      </c>
    </row>
    <row r="25" spans="1:9" ht="13.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3.5">
      <c r="A26" s="8"/>
      <c r="B26" s="5" t="s">
        <v>317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 t="s">
        <v>335</v>
      </c>
    </row>
    <row r="27" spans="1:9" ht="13.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 t="s">
        <v>335</v>
      </c>
    </row>
    <row r="28" spans="1:9" ht="13.5">
      <c r="A28" s="9"/>
      <c r="B28" s="3" t="s">
        <v>254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 t="s">
        <v>335</v>
      </c>
    </row>
    <row r="29" spans="1:9" ht="28.5" customHeight="1" thickBot="1">
      <c r="A29" s="213" t="s">
        <v>19</v>
      </c>
      <c r="B29" s="214"/>
      <c r="C29" s="214"/>
      <c r="D29" s="33">
        <f>SUM(D5:D28)</f>
        <v>73.05</v>
      </c>
      <c r="E29" s="33">
        <f>SUM(E5:E28)</f>
        <v>58.319999999999986</v>
      </c>
      <c r="F29" s="33">
        <f>SUM(F5:F28)</f>
        <v>197.13000000000002</v>
      </c>
      <c r="G29" s="33">
        <f>G4+G8+G10+G18+G21</f>
        <v>1623.6399999999999</v>
      </c>
      <c r="H29" s="33">
        <f>SUM(H5:H28)</f>
        <v>78.96</v>
      </c>
      <c r="I29" s="215"/>
    </row>
    <row r="30" spans="1:9" ht="14.25" customHeight="1">
      <c r="A30" s="371" t="s">
        <v>71</v>
      </c>
      <c r="B30" s="371"/>
      <c r="C30" s="371"/>
      <c r="D30" s="371"/>
      <c r="E30" s="371"/>
      <c r="F30" s="371"/>
      <c r="G30" s="371"/>
      <c r="H30" s="371"/>
      <c r="I30" s="371"/>
    </row>
    <row r="31" ht="12">
      <c r="A31" s="264" t="s">
        <v>280</v>
      </c>
    </row>
    <row r="32" ht="12">
      <c r="A32" t="s">
        <v>279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21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345.13</v>
      </c>
      <c r="H4" s="203"/>
      <c r="I4" s="205"/>
      <c r="J4">
        <f>G4*100/G30</f>
        <v>20.793719649592116</v>
      </c>
    </row>
    <row r="5" spans="1:9" ht="13.5">
      <c r="A5" s="7" t="s">
        <v>288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G9+G10</f>
        <v>112.19</v>
      </c>
      <c r="H8" s="134"/>
      <c r="I8" s="136"/>
      <c r="J8">
        <f>G8*100/G30</f>
        <v>6.759329549699358</v>
      </c>
    </row>
    <row r="9" spans="1:9" ht="13.5">
      <c r="A9" s="125" t="s">
        <v>289</v>
      </c>
      <c r="B9" s="2" t="s">
        <v>308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3.5">
      <c r="A10" s="263"/>
      <c r="B10" s="4" t="s">
        <v>287</v>
      </c>
      <c r="C10" s="11" t="s">
        <v>304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3.5">
      <c r="A11" s="218" t="s">
        <v>12</v>
      </c>
      <c r="B11" s="219"/>
      <c r="C11" s="220">
        <f>C12+C13+C14+C15+C16+C17</f>
        <v>535</v>
      </c>
      <c r="D11" s="201"/>
      <c r="E11" s="201"/>
      <c r="F11" s="201"/>
      <c r="G11" s="220">
        <f>G12+G13+G14+G15+G16+G17</f>
        <v>537.04</v>
      </c>
      <c r="H11" s="201"/>
      <c r="I11" s="221"/>
      <c r="J11">
        <f>G11*100/G30</f>
        <v>32.356095386135515</v>
      </c>
    </row>
    <row r="12" spans="1:10" ht="16.5" customHeight="1">
      <c r="A12" s="209" t="s">
        <v>290</v>
      </c>
      <c r="B12" s="1" t="s">
        <v>337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62"/>
    </row>
    <row r="13" spans="1:9" ht="13.5">
      <c r="A13" s="209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3.5">
      <c r="A14" s="210"/>
      <c r="B14" s="4" t="s">
        <v>327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1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>
      <c r="A16" s="212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335</v>
      </c>
    </row>
    <row r="17" spans="1:9" ht="13.5">
      <c r="A17" s="311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7" t="s">
        <v>335</v>
      </c>
    </row>
    <row r="18" spans="1:10" ht="13.5">
      <c r="A18" s="218" t="s">
        <v>13</v>
      </c>
      <c r="B18" s="219"/>
      <c r="C18" s="220">
        <f>C19+C20</f>
        <v>200</v>
      </c>
      <c r="D18" s="201"/>
      <c r="E18" s="201"/>
      <c r="F18" s="201"/>
      <c r="G18" s="220">
        <f>G19+G20</f>
        <v>290</v>
      </c>
      <c r="H18" s="201"/>
      <c r="I18" s="221"/>
      <c r="J18">
        <f>G18*100/G30</f>
        <v>17.472195110195326</v>
      </c>
    </row>
    <row r="19" spans="1:10" ht="13.5">
      <c r="A19" s="9" t="s">
        <v>291</v>
      </c>
      <c r="B19" s="3" t="s">
        <v>320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62"/>
    </row>
    <row r="20" spans="1:10" ht="14.25" thickBot="1">
      <c r="A20" s="9"/>
      <c r="B20" s="4" t="s">
        <v>273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62"/>
    </row>
    <row r="21" spans="1:10" ht="13.5">
      <c r="A21" s="207" t="s">
        <v>14</v>
      </c>
      <c r="B21" s="208"/>
      <c r="C21" s="222">
        <f>C22+C23+C24+C25+C26+C27+C28+C29</f>
        <v>461.8</v>
      </c>
      <c r="D21" s="203"/>
      <c r="E21" s="203"/>
      <c r="F21" s="203"/>
      <c r="G21" s="202">
        <f>G22+G23+G24+G25+G26+G27+G28+G29</f>
        <v>375.42</v>
      </c>
      <c r="H21" s="203"/>
      <c r="I21" s="205"/>
      <c r="J21">
        <f>G21*100/G30</f>
        <v>22.618660304377688</v>
      </c>
    </row>
    <row r="22" spans="1:10" ht="27.75">
      <c r="A22" s="8" t="s">
        <v>292</v>
      </c>
      <c r="B22" s="36" t="s">
        <v>281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62"/>
    </row>
    <row r="23" spans="1:9" ht="13.5">
      <c r="A23" s="8"/>
      <c r="B23" s="2" t="s">
        <v>362</v>
      </c>
      <c r="C23" s="11">
        <v>175</v>
      </c>
      <c r="D23" s="11">
        <v>12.06</v>
      </c>
      <c r="E23" s="11">
        <v>10.61</v>
      </c>
      <c r="F23" s="11">
        <v>12.85</v>
      </c>
      <c r="G23" s="11">
        <v>196.35</v>
      </c>
      <c r="H23" s="15">
        <v>20.75</v>
      </c>
      <c r="I23" s="21">
        <v>298</v>
      </c>
    </row>
    <row r="24" spans="1:9" ht="13.5">
      <c r="A24" s="8"/>
      <c r="B24" s="60" t="s">
        <v>80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11"/>
      <c r="B25" s="5" t="s">
        <v>306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70</v>
      </c>
    </row>
    <row r="26" spans="1:9" ht="13.5">
      <c r="A26" s="211"/>
      <c r="B26" s="5" t="s">
        <v>317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335</v>
      </c>
    </row>
    <row r="27" spans="1:9" ht="13.5">
      <c r="A27" s="8"/>
      <c r="B27" s="2" t="s">
        <v>248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67" t="s">
        <v>335</v>
      </c>
    </row>
    <row r="28" spans="1:9" ht="13.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335</v>
      </c>
    </row>
    <row r="29" spans="1:9" ht="13.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335</v>
      </c>
    </row>
    <row r="30" spans="1:9" ht="28.5" thickBot="1">
      <c r="A30" s="213" t="s">
        <v>22</v>
      </c>
      <c r="B30" s="214"/>
      <c r="C30" s="214"/>
      <c r="D30" s="33">
        <f>SUM(D5:D29)</f>
        <v>55.83000000000001</v>
      </c>
      <c r="E30" s="33">
        <f>SUM(E5:E29)</f>
        <v>62.339999999999996</v>
      </c>
      <c r="F30" s="33">
        <f>SUM(F5:F29)</f>
        <v>214.95</v>
      </c>
      <c r="G30" s="33">
        <f>G4+G8+G11+G18+G21</f>
        <v>1659.78</v>
      </c>
      <c r="H30" s="33">
        <f>SUM(H5:H29)</f>
        <v>131.006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7">
      <selection activeCell="B27" sqref="B27:I2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1.25" customHeight="1" thickBot="1">
      <c r="A3" s="197" t="s">
        <v>24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268.41999999999996</v>
      </c>
      <c r="H4" s="203"/>
      <c r="I4" s="205"/>
      <c r="J4">
        <f>G4*100/G32</f>
        <v>15.578099427762236</v>
      </c>
    </row>
    <row r="5" spans="1:9" ht="24" customHeight="1">
      <c r="A5" s="7" t="s">
        <v>288</v>
      </c>
      <c r="B5" s="1" t="s">
        <v>361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300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0" t="s">
        <v>239</v>
      </c>
      <c r="B8" s="135"/>
      <c r="C8" s="296">
        <f>95+C10</f>
        <v>265</v>
      </c>
      <c r="D8" s="133"/>
      <c r="E8" s="133"/>
      <c r="F8" s="133"/>
      <c r="G8" s="217">
        <f>G9+G10</f>
        <v>116.41</v>
      </c>
      <c r="H8" s="134"/>
      <c r="I8" s="136"/>
      <c r="J8">
        <f>G8*100/G32</f>
        <v>6.756003853609276</v>
      </c>
    </row>
    <row r="9" spans="1:9" ht="13.5" customHeight="1">
      <c r="A9" s="125" t="s">
        <v>289</v>
      </c>
      <c r="B9" s="4" t="s">
        <v>287</v>
      </c>
      <c r="C9" s="11" t="s">
        <v>304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299</v>
      </c>
      <c r="C10" s="11">
        <v>170</v>
      </c>
      <c r="D10" s="28">
        <v>0.85</v>
      </c>
      <c r="E10" s="28">
        <v>0</v>
      </c>
      <c r="F10" s="253">
        <v>17.17</v>
      </c>
      <c r="G10" s="28">
        <v>71.74</v>
      </c>
      <c r="H10" s="28">
        <v>5.1</v>
      </c>
      <c r="I10" s="254">
        <v>418</v>
      </c>
    </row>
    <row r="11" spans="1:10" ht="13.5">
      <c r="A11" s="218" t="s">
        <v>12</v>
      </c>
      <c r="B11" s="219"/>
      <c r="C11" s="220">
        <f>C12+C13+C14+C15+C16+C17+C18</f>
        <v>490</v>
      </c>
      <c r="D11" s="201"/>
      <c r="E11" s="201"/>
      <c r="F11" s="201"/>
      <c r="G11" s="232">
        <f>G12+G13+G14+G15+G16+G17+G18</f>
        <v>697.05</v>
      </c>
      <c r="H11" s="201"/>
      <c r="I11" s="221"/>
      <c r="J11">
        <f>G11*100/G32</f>
        <v>40.4541919608139</v>
      </c>
    </row>
    <row r="12" spans="1:9" ht="13.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27.75">
      <c r="A13" s="210"/>
      <c r="B13" s="4" t="s">
        <v>371</v>
      </c>
      <c r="C13" s="13">
        <v>150</v>
      </c>
      <c r="D13" s="13">
        <v>6.1</v>
      </c>
      <c r="E13" s="13">
        <v>6.97</v>
      </c>
      <c r="F13" s="13">
        <v>12.76</v>
      </c>
      <c r="G13" s="13">
        <v>138.79</v>
      </c>
      <c r="H13" s="18">
        <v>5.41</v>
      </c>
      <c r="I13" s="20">
        <v>91</v>
      </c>
      <c r="J13" s="262"/>
    </row>
    <row r="14" spans="1:9" ht="12.75" customHeight="1">
      <c r="A14" s="211"/>
      <c r="B14" s="5" t="s">
        <v>326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318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248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3.5">
      <c r="A19" s="218" t="s">
        <v>13</v>
      </c>
      <c r="B19" s="219"/>
      <c r="C19" s="220">
        <f>C20+C21+C22</f>
        <v>200</v>
      </c>
      <c r="D19" s="201"/>
      <c r="E19" s="201"/>
      <c r="F19" s="201"/>
      <c r="G19" s="220">
        <f>G20+G21+G22</f>
        <v>243.02</v>
      </c>
      <c r="H19" s="201"/>
      <c r="I19" s="221"/>
      <c r="J19">
        <f>G19*100/G32</f>
        <v>14.10397780692489</v>
      </c>
    </row>
    <row r="20" spans="1:10" ht="12" customHeight="1">
      <c r="A20" s="9" t="s">
        <v>291</v>
      </c>
      <c r="B20" s="3" t="s">
        <v>212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9" ht="12" customHeight="1">
      <c r="A21" s="9"/>
      <c r="B21" s="4" t="s">
        <v>319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274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3.5">
      <c r="A23" s="207" t="s">
        <v>14</v>
      </c>
      <c r="B23" s="208"/>
      <c r="C23" s="222">
        <f>C24+C25+C26+C27+C28+C29+C30+C31</f>
        <v>460.8</v>
      </c>
      <c r="D23" s="203"/>
      <c r="E23" s="203"/>
      <c r="F23" s="203"/>
      <c r="G23" s="202">
        <f>G25+G26+G27+G28+G29+G30+G31</f>
        <v>398.16</v>
      </c>
      <c r="H23" s="203"/>
      <c r="I23" s="205"/>
      <c r="J23">
        <f>G23*100/G32</f>
        <v>23.107726950889695</v>
      </c>
    </row>
    <row r="24" spans="1:10" ht="17.25" customHeight="1">
      <c r="A24" s="8" t="s">
        <v>292</v>
      </c>
      <c r="B24" s="1" t="s">
        <v>337</v>
      </c>
      <c r="C24" s="10">
        <v>40</v>
      </c>
      <c r="D24" s="10">
        <v>0.66</v>
      </c>
      <c r="E24" s="10">
        <v>2.04</v>
      </c>
      <c r="F24" s="10">
        <v>3.87</v>
      </c>
      <c r="G24" s="10">
        <v>36.46</v>
      </c>
      <c r="H24" s="19">
        <v>1.58</v>
      </c>
      <c r="I24" s="24">
        <v>33</v>
      </c>
      <c r="J24" s="262"/>
    </row>
    <row r="25" spans="1:9" ht="12" customHeight="1">
      <c r="A25" s="7"/>
      <c r="B25" s="1" t="s">
        <v>134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18" customHeight="1">
      <c r="A26" s="8"/>
      <c r="B26" s="5" t="s">
        <v>345</v>
      </c>
      <c r="C26" s="13">
        <v>120</v>
      </c>
      <c r="D26" s="13">
        <v>2.55</v>
      </c>
      <c r="E26" s="13">
        <v>4.17</v>
      </c>
      <c r="F26" s="13">
        <v>14.86</v>
      </c>
      <c r="G26" s="13">
        <v>108.14</v>
      </c>
      <c r="H26" s="17">
        <v>15.62</v>
      </c>
      <c r="I26" s="20" t="s">
        <v>344</v>
      </c>
    </row>
    <row r="27" spans="1:9" ht="12" customHeight="1" thickBot="1">
      <c r="A27" s="211"/>
      <c r="B27" s="235" t="s">
        <v>222</v>
      </c>
      <c r="C27" s="124">
        <v>180</v>
      </c>
      <c r="D27" s="124">
        <v>0.07</v>
      </c>
      <c r="E27" s="124">
        <v>0.02</v>
      </c>
      <c r="F27" s="124">
        <v>5</v>
      </c>
      <c r="G27" s="124">
        <v>20.46</v>
      </c>
      <c r="H27" s="229">
        <v>0.04</v>
      </c>
      <c r="I27" s="139" t="s">
        <v>70</v>
      </c>
    </row>
    <row r="28" spans="1:9" ht="12" customHeight="1">
      <c r="A28" s="8"/>
      <c r="B28" s="5" t="s">
        <v>317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248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213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254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3" t="s">
        <v>23</v>
      </c>
      <c r="B32" s="214"/>
      <c r="C32" s="214"/>
      <c r="D32" s="33">
        <f>SUM(D5:D31)</f>
        <v>61.53999999999999</v>
      </c>
      <c r="E32" s="33">
        <f>SUM(E5:E31)</f>
        <v>51.06</v>
      </c>
      <c r="F32" s="33">
        <f>SUM(F5:F31)</f>
        <v>259.72999999999996</v>
      </c>
      <c r="G32" s="33">
        <f>G4+G8+G11+G19+G23</f>
        <v>1723.06</v>
      </c>
      <c r="H32" s="33">
        <f>SUM(H5:H31)</f>
        <v>45.69</v>
      </c>
      <c r="I32" s="215"/>
    </row>
    <row r="33" spans="1:9" ht="15" customHeight="1">
      <c r="A33" s="382" t="s">
        <v>265</v>
      </c>
      <c r="B33" s="382"/>
      <c r="C33" s="382"/>
      <c r="D33" s="382"/>
      <c r="E33" s="382"/>
      <c r="F33" s="382"/>
      <c r="G33" s="382"/>
      <c r="H33" s="382"/>
      <c r="I33" s="382"/>
    </row>
    <row r="34" spans="1:9" ht="15" customHeight="1">
      <c r="A34" s="371" t="s">
        <v>71</v>
      </c>
      <c r="B34" s="371"/>
      <c r="C34" s="371"/>
      <c r="D34" s="371"/>
      <c r="E34" s="371"/>
      <c r="F34" s="371"/>
      <c r="G34" s="371"/>
      <c r="H34" s="371"/>
      <c r="I34" s="371"/>
    </row>
    <row r="35" spans="1:9" ht="15" customHeight="1">
      <c r="A35" s="369" t="s">
        <v>268</v>
      </c>
      <c r="B35" s="370"/>
      <c r="C35" s="370"/>
      <c r="D35" s="370"/>
      <c r="E35" s="370"/>
      <c r="F35" s="370"/>
      <c r="G35" s="370"/>
      <c r="H35" s="370"/>
      <c r="I35" s="370"/>
    </row>
    <row r="37" spans="2:9" ht="13.5">
      <c r="B37" s="314"/>
      <c r="C37" s="315"/>
      <c r="D37" s="316"/>
      <c r="E37" s="316"/>
      <c r="F37" s="316"/>
      <c r="G37" s="317"/>
      <c r="H37" s="316"/>
      <c r="I37" s="316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2022-09-04T02:40:10Z</cp:lastPrinted>
  <dcterms:created xsi:type="dcterms:W3CDTF">1996-10-08T23:32:33Z</dcterms:created>
  <dcterms:modified xsi:type="dcterms:W3CDTF">2023-09-09T03:18:00Z</dcterms:modified>
  <cp:category/>
  <cp:version/>
  <cp:contentType/>
  <cp:contentStatus/>
</cp:coreProperties>
</file>